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352" yWindow="624" windowWidth="8532" windowHeight="7740" firstSheet="18" activeTab="19"/>
  </bookViews>
  <sheets>
    <sheet name="EMT &amp; Paramedics" sheetId="3" r:id="rId1"/>
    <sheet name="Police &amp; Sherriffs" sheetId="4" r:id="rId2"/>
    <sheet name="Fire Fighters" sheetId="5" r:id="rId3"/>
    <sheet name="General &amp; Ops Managers" sheetId="6" r:id="rId4"/>
    <sheet name="Physical Therapists" sheetId="2" r:id="rId5"/>
    <sheet name="Carpenters" sheetId="7" r:id="rId6"/>
    <sheet name="Clergy" sheetId="8" r:id="rId7"/>
    <sheet name="Dental Hygienists" sheetId="9" r:id="rId8"/>
    <sheet name="Elem Teachers" sheetId="10" r:id="rId9"/>
    <sheet name="Registered RN" sheetId="11" r:id="rId10"/>
    <sheet name="Social Workers" sheetId="12" r:id="rId11"/>
    <sheet name="Civil Engineers" sheetId="16" r:id="rId12"/>
    <sheet name="Urban Planners" sheetId="13" r:id="rId13"/>
    <sheet name="Postal Service &amp; Carriers" sheetId="14" r:id="rId14"/>
    <sheet name="Chefs &amp; Head Cooks" sheetId="27" r:id="rId15"/>
    <sheet name="Bank Teller" sheetId="26" r:id="rId16"/>
    <sheet name="Hotel Desk Clerk" sheetId="25" r:id="rId17"/>
    <sheet name="Licensed Nurse" sheetId="24" r:id="rId18"/>
    <sheet name="Retail Salesperson" sheetId="23" r:id="rId19"/>
    <sheet name="Honolulu Recap" sheetId="29" r:id="rId20"/>
  </sheets>
  <definedNames>
    <definedName name="oes.f.1" localSheetId="4">'Physical Therapists'!#REF!</definedName>
    <definedName name="oes.f.1" localSheetId="13">'Postal Service &amp; Carriers'!#REF!</definedName>
    <definedName name="oes.f.2" localSheetId="4">'Physical Therapists'!#REF!</definedName>
    <definedName name="oes.f.2" localSheetId="13">'Postal Service &amp; Carriers'!#REF!</definedName>
    <definedName name="oes.f.3" localSheetId="4">'Physical Therapists'!#REF!</definedName>
    <definedName name="oes.f.3" localSheetId="13">'Postal Service &amp; Carriers'!#REF!</definedName>
    <definedName name="_xlnm.Print_Area" localSheetId="0">'EMT &amp; Paramedics'!$A$1:$S$35</definedName>
  </definedNames>
  <calcPr calcId="125725"/>
</workbook>
</file>

<file path=xl/calcChain.xml><?xml version="1.0" encoding="utf-8"?>
<calcChain xmlns="http://schemas.openxmlformats.org/spreadsheetml/2006/main">
  <c r="Q6" i="13"/>
  <c r="Y10" i="25"/>
  <c r="Y10" i="26"/>
  <c r="Y10" i="27"/>
  <c r="Y10" i="23"/>
  <c r="R16" i="3"/>
  <c r="R8"/>
  <c r="R7"/>
  <c r="Q11" i="14" l="1"/>
  <c r="Q5"/>
  <c r="Q18"/>
  <c r="Q17"/>
  <c r="Q16"/>
  <c r="Q8"/>
  <c r="Q10"/>
  <c r="Q12"/>
  <c r="Q13"/>
  <c r="Q6"/>
  <c r="Q15"/>
  <c r="Q7"/>
  <c r="Q9"/>
  <c r="Q14"/>
  <c r="R11"/>
  <c r="R9"/>
  <c r="R7"/>
  <c r="R15"/>
  <c r="R6"/>
  <c r="R13"/>
  <c r="T13" s="1"/>
  <c r="R12"/>
  <c r="R10"/>
  <c r="Y10"/>
  <c r="R8"/>
  <c r="R16"/>
  <c r="T16" s="1"/>
  <c r="R17"/>
  <c r="R18"/>
  <c r="R5"/>
  <c r="T5" s="1"/>
  <c r="R14"/>
  <c r="Q18" i="13"/>
  <c r="Q17"/>
  <c r="Q16"/>
  <c r="Q8"/>
  <c r="Q10"/>
  <c r="Q11"/>
  <c r="Q14"/>
  <c r="Q7"/>
  <c r="Q15"/>
  <c r="Q5"/>
  <c r="Q9"/>
  <c r="Q12"/>
  <c r="Q13"/>
  <c r="R12"/>
  <c r="R9"/>
  <c r="R5"/>
  <c r="R15"/>
  <c r="R7"/>
  <c r="R14"/>
  <c r="R11"/>
  <c r="R10"/>
  <c r="Y10"/>
  <c r="R8"/>
  <c r="R16"/>
  <c r="T16"/>
  <c r="R17"/>
  <c r="R18"/>
  <c r="R6"/>
  <c r="T6" s="1"/>
  <c r="R13"/>
  <c r="Q5" i="16"/>
  <c r="Q18"/>
  <c r="Q17"/>
  <c r="Q15"/>
  <c r="Q7"/>
  <c r="Q10"/>
  <c r="Q12"/>
  <c r="Q13"/>
  <c r="Q6"/>
  <c r="Q16"/>
  <c r="Q9"/>
  <c r="Q8"/>
  <c r="Q11"/>
  <c r="Q14"/>
  <c r="R11"/>
  <c r="R8"/>
  <c r="R9"/>
  <c r="R16"/>
  <c r="R6"/>
  <c r="R13"/>
  <c r="R12"/>
  <c r="R10"/>
  <c r="Y10"/>
  <c r="R7"/>
  <c r="R15"/>
  <c r="T15"/>
  <c r="R17"/>
  <c r="R18"/>
  <c r="T18" s="1"/>
  <c r="R5"/>
  <c r="R14"/>
  <c r="Q5" i="12"/>
  <c r="Q18"/>
  <c r="Q17"/>
  <c r="Q14"/>
  <c r="Q7"/>
  <c r="Q10"/>
  <c r="Q11"/>
  <c r="Q12"/>
  <c r="Q6"/>
  <c r="Q16"/>
  <c r="Q8"/>
  <c r="Q9"/>
  <c r="Q13"/>
  <c r="Q15"/>
  <c r="R13"/>
  <c r="R9"/>
  <c r="R8"/>
  <c r="R16"/>
  <c r="R6"/>
  <c r="R12"/>
  <c r="R11"/>
  <c r="R10"/>
  <c r="Y10"/>
  <c r="R7"/>
  <c r="R14"/>
  <c r="R17"/>
  <c r="R18"/>
  <c r="R5"/>
  <c r="R15"/>
  <c r="Q5" i="11"/>
  <c r="Q18"/>
  <c r="Q17"/>
  <c r="Q16"/>
  <c r="Q8"/>
  <c r="Q9"/>
  <c r="Q11"/>
  <c r="Q12"/>
  <c r="Q7"/>
  <c r="Q14"/>
  <c r="Q6"/>
  <c r="Q10"/>
  <c r="Q13"/>
  <c r="Q15"/>
  <c r="R13"/>
  <c r="R10"/>
  <c r="R6"/>
  <c r="R14"/>
  <c r="R7"/>
  <c r="R12"/>
  <c r="R11"/>
  <c r="T11" s="1"/>
  <c r="R9"/>
  <c r="Y10"/>
  <c r="R8"/>
  <c r="R16"/>
  <c r="R17"/>
  <c r="R18"/>
  <c r="R5"/>
  <c r="R15"/>
  <c r="Q5" i="10"/>
  <c r="Q18"/>
  <c r="Q17"/>
  <c r="Q16"/>
  <c r="Q9"/>
  <c r="Q10"/>
  <c r="Q11"/>
  <c r="Q12"/>
  <c r="Q8"/>
  <c r="Q15"/>
  <c r="Q6"/>
  <c r="Q7"/>
  <c r="Q13"/>
  <c r="Q14"/>
  <c r="R13"/>
  <c r="R7"/>
  <c r="R6"/>
  <c r="R15"/>
  <c r="R8"/>
  <c r="R12"/>
  <c r="R11"/>
  <c r="R10"/>
  <c r="Y10"/>
  <c r="R9"/>
  <c r="R16"/>
  <c r="T16"/>
  <c r="R17"/>
  <c r="R18"/>
  <c r="T18" s="1"/>
  <c r="R5"/>
  <c r="R14"/>
  <c r="Q5" i="9"/>
  <c r="Q18"/>
  <c r="Q17"/>
  <c r="Q16"/>
  <c r="Q9"/>
  <c r="Q10"/>
  <c r="Q13"/>
  <c r="Q15"/>
  <c r="Q7"/>
  <c r="Q14"/>
  <c r="Q8"/>
  <c r="Q6"/>
  <c r="Q11"/>
  <c r="Q12"/>
  <c r="R11"/>
  <c r="R6"/>
  <c r="R8"/>
  <c r="R14"/>
  <c r="R7"/>
  <c r="R15"/>
  <c r="R13"/>
  <c r="R10"/>
  <c r="Y10"/>
  <c r="R9"/>
  <c r="R16"/>
  <c r="T16"/>
  <c r="R17"/>
  <c r="T17"/>
  <c r="R18"/>
  <c r="T18"/>
  <c r="R5"/>
  <c r="R12"/>
  <c r="Q6" i="8"/>
  <c r="Q17"/>
  <c r="Q18"/>
  <c r="Q15"/>
  <c r="Q7"/>
  <c r="Q9"/>
  <c r="Q13"/>
  <c r="Q16"/>
  <c r="Q8"/>
  <c r="Q14"/>
  <c r="Q5"/>
  <c r="Q10"/>
  <c r="Q11"/>
  <c r="Q12"/>
  <c r="R11"/>
  <c r="R10"/>
  <c r="R5"/>
  <c r="R14"/>
  <c r="R8"/>
  <c r="R16"/>
  <c r="R13"/>
  <c r="R9"/>
  <c r="Y10"/>
  <c r="R7"/>
  <c r="R15"/>
  <c r="R18"/>
  <c r="R17"/>
  <c r="R6"/>
  <c r="R12"/>
  <c r="Q8" i="7"/>
  <c r="Q18"/>
  <c r="Q17"/>
  <c r="Q16"/>
  <c r="Q6"/>
  <c r="Q12"/>
  <c r="Q7"/>
  <c r="Q10"/>
  <c r="Q9"/>
  <c r="Q15"/>
  <c r="Q5"/>
  <c r="Q11"/>
  <c r="Q13"/>
  <c r="Q14"/>
  <c r="R13"/>
  <c r="R11"/>
  <c r="R5"/>
  <c r="R15"/>
  <c r="R9"/>
  <c r="R10"/>
  <c r="R7"/>
  <c r="R12"/>
  <c r="Y10"/>
  <c r="R6"/>
  <c r="R16"/>
  <c r="T16" s="1"/>
  <c r="R17"/>
  <c r="R18"/>
  <c r="T18" s="1"/>
  <c r="R8"/>
  <c r="R14"/>
  <c r="Q6" i="2"/>
  <c r="Q18"/>
  <c r="Q17"/>
  <c r="Q14"/>
  <c r="Q10"/>
  <c r="Q8"/>
  <c r="Q11"/>
  <c r="Q12"/>
  <c r="Q7"/>
  <c r="Q16"/>
  <c r="Q5"/>
  <c r="Q9"/>
  <c r="Q13"/>
  <c r="Q15"/>
  <c r="R13"/>
  <c r="R9"/>
  <c r="R5"/>
  <c r="R16"/>
  <c r="R7"/>
  <c r="R12"/>
  <c r="R11"/>
  <c r="T11" s="1"/>
  <c r="R8"/>
  <c r="Y10"/>
  <c r="R10"/>
  <c r="R14"/>
  <c r="R17"/>
  <c r="T17" s="1"/>
  <c r="R18"/>
  <c r="R6"/>
  <c r="R15"/>
  <c r="Q5" i="6"/>
  <c r="Q18"/>
  <c r="Q17"/>
  <c r="Q15"/>
  <c r="Q9"/>
  <c r="Q7"/>
  <c r="Q11"/>
  <c r="Q12"/>
  <c r="Q6"/>
  <c r="Q16"/>
  <c r="Q8"/>
  <c r="Q10"/>
  <c r="Q14"/>
  <c r="Q13"/>
  <c r="R14"/>
  <c r="R10"/>
  <c r="R8"/>
  <c r="R16"/>
  <c r="R6"/>
  <c r="R12"/>
  <c r="R11"/>
  <c r="R7"/>
  <c r="Y10"/>
  <c r="R9"/>
  <c r="R15"/>
  <c r="R17"/>
  <c r="R18"/>
  <c r="R5"/>
  <c r="R13"/>
  <c r="Q8" i="5"/>
  <c r="Q18"/>
  <c r="Q16"/>
  <c r="Q17"/>
  <c r="Q9"/>
  <c r="Q6"/>
  <c r="Q10"/>
  <c r="Q12"/>
  <c r="Q7"/>
  <c r="Q15"/>
  <c r="Q5"/>
  <c r="Q13"/>
  <c r="Q14"/>
  <c r="Q11"/>
  <c r="R14"/>
  <c r="R13"/>
  <c r="R5"/>
  <c r="R15"/>
  <c r="R7"/>
  <c r="R12"/>
  <c r="R10"/>
  <c r="T10" s="1"/>
  <c r="R6"/>
  <c r="Y10"/>
  <c r="R9"/>
  <c r="R17"/>
  <c r="R16"/>
  <c r="R18"/>
  <c r="R8"/>
  <c r="R11"/>
  <c r="Q8" i="4"/>
  <c r="Q18"/>
  <c r="Q17"/>
  <c r="Q15"/>
  <c r="Q10"/>
  <c r="Q7"/>
  <c r="Q9"/>
  <c r="Q12"/>
  <c r="Q6"/>
  <c r="Q14"/>
  <c r="Q5"/>
  <c r="Q11"/>
  <c r="Q16"/>
  <c r="Q13"/>
  <c r="R16"/>
  <c r="R11"/>
  <c r="R5"/>
  <c r="R14"/>
  <c r="R6"/>
  <c r="R12"/>
  <c r="R9"/>
  <c r="T9" s="1"/>
  <c r="R7"/>
  <c r="Y10"/>
  <c r="R10"/>
  <c r="R15"/>
  <c r="T15"/>
  <c r="R17"/>
  <c r="R18"/>
  <c r="T18" s="1"/>
  <c r="R8"/>
  <c r="R13"/>
  <c r="Q5" i="3"/>
  <c r="Q18"/>
  <c r="Q17"/>
  <c r="Q15"/>
  <c r="Q6"/>
  <c r="Q10"/>
  <c r="Q11"/>
  <c r="Q14"/>
  <c r="Q9"/>
  <c r="Q12"/>
  <c r="Q7"/>
  <c r="T7" s="1"/>
  <c r="Q8"/>
  <c r="T8" s="1"/>
  <c r="Q16"/>
  <c r="T16" s="1"/>
  <c r="Q13"/>
  <c r="R5"/>
  <c r="R18"/>
  <c r="R17"/>
  <c r="R15"/>
  <c r="R6"/>
  <c r="R10"/>
  <c r="R11"/>
  <c r="R14"/>
  <c r="R9"/>
  <c r="R12"/>
  <c r="R13"/>
  <c r="T8" i="10"/>
  <c r="T14"/>
  <c r="T15" i="13"/>
  <c r="T8" i="14"/>
  <c r="T11"/>
  <c r="T10"/>
  <c r="T6"/>
  <c r="T15"/>
  <c r="T17" i="13"/>
  <c r="T14"/>
  <c r="T10"/>
  <c r="T9"/>
  <c r="T10" i="16"/>
  <c r="T11"/>
  <c r="T6"/>
  <c r="T8"/>
  <c r="T13" i="12"/>
  <c r="T18"/>
  <c r="T11"/>
  <c r="T16"/>
  <c r="T9"/>
  <c r="T5"/>
  <c r="T17"/>
  <c r="T10"/>
  <c r="T12"/>
  <c r="T5" i="11"/>
  <c r="T9"/>
  <c r="T13"/>
  <c r="T7"/>
  <c r="T10"/>
  <c r="T8"/>
  <c r="T13" i="10"/>
  <c r="T7"/>
  <c r="T9" i="9"/>
  <c r="T11"/>
  <c r="T5"/>
  <c r="T10"/>
  <c r="T7"/>
  <c r="T9" i="8"/>
  <c r="T11"/>
  <c r="T8"/>
  <c r="T10"/>
  <c r="T6"/>
  <c r="T16"/>
  <c r="T8" i="7"/>
  <c r="T12"/>
  <c r="T13"/>
  <c r="T6"/>
  <c r="T15"/>
  <c r="T18" i="2"/>
  <c r="T16"/>
  <c r="T6"/>
  <c r="T8"/>
  <c r="T13"/>
  <c r="T7"/>
  <c r="T13" i="6"/>
  <c r="T7"/>
  <c r="T14"/>
  <c r="T6"/>
  <c r="T10"/>
  <c r="T12"/>
  <c r="T12" i="5"/>
  <c r="T8"/>
  <c r="T16"/>
  <c r="T9"/>
  <c r="T14" i="4"/>
  <c r="T7"/>
  <c r="Y10" i="3"/>
  <c r="T5" i="13" l="1"/>
  <c r="T8"/>
  <c r="T18" i="14"/>
  <c r="T13" i="16"/>
  <c r="T12"/>
  <c r="T7"/>
  <c r="T17"/>
  <c r="T5"/>
  <c r="T14" i="11"/>
  <c r="T11" i="10"/>
  <c r="T17"/>
  <c r="T5"/>
  <c r="T15" i="9"/>
  <c r="T5" i="7"/>
  <c r="T9"/>
  <c r="T7"/>
  <c r="T10" i="2"/>
  <c r="T9" i="6"/>
  <c r="T5"/>
  <c r="T13" i="5"/>
  <c r="T6"/>
  <c r="T14" i="3"/>
  <c r="T9"/>
  <c r="T11"/>
  <c r="T6"/>
  <c r="T17"/>
  <c r="T5"/>
  <c r="T12" i="4"/>
  <c r="T16"/>
  <c r="T10"/>
  <c r="T17"/>
  <c r="T8"/>
  <c r="T17" i="7"/>
  <c r="T17" i="11"/>
  <c r="T16"/>
  <c r="T18"/>
  <c r="T7" i="8"/>
  <c r="T17"/>
  <c r="T7" i="12"/>
  <c r="T14"/>
  <c r="T15" i="6"/>
  <c r="T18" i="5"/>
  <c r="T17" i="6"/>
  <c r="T11" i="13"/>
  <c r="T7"/>
  <c r="T14" i="14"/>
  <c r="T7"/>
  <c r="T12"/>
  <c r="T17"/>
  <c r="T9"/>
  <c r="T18" i="13"/>
  <c r="T12"/>
  <c r="T13"/>
  <c r="T9" i="16"/>
  <c r="T14"/>
  <c r="T16"/>
  <c r="T8" i="12"/>
  <c r="T6"/>
  <c r="T15"/>
  <c r="T15" i="11"/>
  <c r="T12"/>
  <c r="T6"/>
  <c r="T15" i="10"/>
  <c r="T12"/>
  <c r="T10"/>
  <c r="T6"/>
  <c r="T9"/>
  <c r="T12" i="9"/>
  <c r="T6"/>
  <c r="T14"/>
  <c r="T8"/>
  <c r="T13"/>
  <c r="T5" i="8"/>
  <c r="T13"/>
  <c r="T12"/>
  <c r="T14"/>
  <c r="T15"/>
  <c r="T14" i="7"/>
  <c r="T11"/>
  <c r="T10"/>
  <c r="T5" i="2"/>
  <c r="T15"/>
  <c r="T9"/>
  <c r="T12"/>
  <c r="T14"/>
  <c r="T16" i="6"/>
  <c r="T18"/>
  <c r="T8"/>
  <c r="T11"/>
  <c r="T14" i="5"/>
  <c r="T5"/>
  <c r="T7"/>
  <c r="T11"/>
  <c r="T15"/>
  <c r="T17"/>
  <c r="T13" i="4"/>
  <c r="T11"/>
  <c r="T5"/>
  <c r="T6"/>
  <c r="T12" i="3"/>
  <c r="T10"/>
  <c r="T15"/>
  <c r="T18"/>
  <c r="T13"/>
</calcChain>
</file>

<file path=xl/sharedStrings.xml><?xml version="1.0" encoding="utf-8"?>
<sst xmlns="http://schemas.openxmlformats.org/spreadsheetml/2006/main" count="1855" uniqueCount="182">
  <si>
    <t>Occupation: Physical Therapists (SOC code 291123)</t>
  </si>
  <si>
    <t>Area name</t>
  </si>
  <si>
    <t>Employment percent relative standard error(3)</t>
  </si>
  <si>
    <t>Hourly mean wage</t>
  </si>
  <si>
    <t>Annual mean wage(2)</t>
  </si>
  <si>
    <t>Wage percent relative standard error(3)</t>
  </si>
  <si>
    <t>Hourly 10th percentile wage</t>
  </si>
  <si>
    <t>Hourly 25th percentile wage</t>
  </si>
  <si>
    <t>Hourly median wage</t>
  </si>
  <si>
    <t>Hourly 75th percentile wage</t>
  </si>
  <si>
    <t>Hourly 90th percentile wage</t>
  </si>
  <si>
    <t>Annual 10th percentile wage(2)</t>
  </si>
  <si>
    <t>Annual 25th percentile wage(2)</t>
  </si>
  <si>
    <t>Annual median wage(2)</t>
  </si>
  <si>
    <t>Annual 75th percentile wage(2)</t>
  </si>
  <si>
    <t>Annual 90th percentile wage(2)</t>
  </si>
  <si>
    <t>Denver-Aurora, CO</t>
  </si>
  <si>
    <t>(1) Estimates for detailed occupations do not sum to the totals because the totals include occupations not shown separately. Estimates do not include self-employed workers.</t>
  </si>
  <si>
    <t>(2) Annual wages have been calculated by multiplying the hourly mean wage by 2,080 hours; where an hourly mean wage is not published, the annual wage has been directly calculated from the reported survey data.</t>
  </si>
  <si>
    <t>SOC code: Standard Occupational Classification code -- see http://www.bls.gov/soc/home.htm</t>
  </si>
  <si>
    <t>Honolulu, HI</t>
  </si>
  <si>
    <t>Atlanta-Sandy Springs-Marietta, GA</t>
  </si>
  <si>
    <t>Chicago-Naperville-Joliet, IL Metropolitan Division</t>
  </si>
  <si>
    <t>Occupation: Emergency Medical Technicians and Paramedics (SOC code 292041)</t>
  </si>
  <si>
    <t>(8)-</t>
  </si>
  <si>
    <t>Footnotes:</t>
  </si>
  <si>
    <t>Occupation: Police and Sheriff's Patrol Officers (SOC code 333051)</t>
  </si>
  <si>
    <t>Occupation: Fire Fighters (SOC code 332011)</t>
  </si>
  <si>
    <t>Occupation: General and Operations Managers (SOC code 111021)</t>
  </si>
  <si>
    <t>(5)-</t>
  </si>
  <si>
    <t>Employment (1)</t>
  </si>
  <si>
    <t>Seattle-Tacoma-Bellevue, WA</t>
  </si>
  <si>
    <t>Baltimore-Towson, MD</t>
  </si>
  <si>
    <t>Kansas City, MO-KS</t>
  </si>
  <si>
    <t>Dallas-Fort Worth-Arlington, TX</t>
  </si>
  <si>
    <t>Philadelphia, PA Metropolitan Division</t>
  </si>
  <si>
    <t>Phoenix-Mesa-Scottsdale, AZ</t>
  </si>
  <si>
    <t>Orlando-Kissimmee, FL</t>
  </si>
  <si>
    <t>Austin-Round Rock, TX</t>
  </si>
  <si>
    <t>1050</t>
  </si>
  <si>
    <t>11.3</t>
  </si>
  <si>
    <t>20.67</t>
  </si>
  <si>
    <t>43000</t>
  </si>
  <si>
    <t>10.0</t>
  </si>
  <si>
    <t>11.08</t>
  </si>
  <si>
    <t>13.41</t>
  </si>
  <si>
    <t>17.42</t>
  </si>
  <si>
    <t>27.82</t>
  </si>
  <si>
    <t>35.85</t>
  </si>
  <si>
    <t>23050</t>
  </si>
  <si>
    <t>27900</t>
  </si>
  <si>
    <t>57870</t>
  </si>
  <si>
    <t>74580</t>
  </si>
  <si>
    <t>1420</t>
  </si>
  <si>
    <t>19.7</t>
  </si>
  <si>
    <t>15.99</t>
  </si>
  <si>
    <t>33270</t>
  </si>
  <si>
    <t>4.6</t>
  </si>
  <si>
    <t>9.86</t>
  </si>
  <si>
    <t>11.58</t>
  </si>
  <si>
    <t>15.69</t>
  </si>
  <si>
    <t>19.94</t>
  </si>
  <si>
    <t>22.30</t>
  </si>
  <si>
    <t>20500</t>
  </si>
  <si>
    <t>24090</t>
  </si>
  <si>
    <t>41480</t>
  </si>
  <si>
    <t>46380</t>
  </si>
  <si>
    <t>Occupation: Carpenters (SOC code 472031)</t>
  </si>
  <si>
    <t>Occupation: Clergy (SOC code 212011)</t>
  </si>
  <si>
    <t>Occupation: Dental Hygienists (SOC code 292021)</t>
  </si>
  <si>
    <t>5030</t>
  </si>
  <si>
    <t>14.2</t>
  </si>
  <si>
    <t>21.09</t>
  </si>
  <si>
    <t>43860</t>
  </si>
  <si>
    <t>5.1</t>
  </si>
  <si>
    <t>11.53</t>
  </si>
  <si>
    <t>16.60</t>
  </si>
  <si>
    <t>21.97</t>
  </si>
  <si>
    <t>26.83</t>
  </si>
  <si>
    <t>29.39</t>
  </si>
  <si>
    <t>23990</t>
  </si>
  <si>
    <t>34530</t>
  </si>
  <si>
    <t>Occupation: Elementary School Teachers, Except Special Education (SOC code 252021)</t>
  </si>
  <si>
    <t>(4)-</t>
  </si>
  <si>
    <t>Occupation: Registered Nurses (SOC code 291111)</t>
  </si>
  <si>
    <t>Occupation: Social Workers, All Other (SOC code 211029)</t>
  </si>
  <si>
    <t>Occupation: Urban and Regional Planners (SOC code 193051)</t>
  </si>
  <si>
    <t>Occupation: Postal Service Mail Carriers (SOC code 435052)</t>
  </si>
  <si>
    <t>2.  Mortgage term:</t>
  </si>
  <si>
    <t>years</t>
  </si>
  <si>
    <t xml:space="preserve">3.  Housing expense of </t>
  </si>
  <si>
    <t>4.  Down payment of:</t>
  </si>
  <si>
    <t xml:space="preserve"> </t>
  </si>
  <si>
    <t>5. Interest rate</t>
  </si>
  <si>
    <t>Sources:</t>
  </si>
  <si>
    <t>Portland, OR (STATE)*</t>
  </si>
  <si>
    <t>Las Vegas, NV (STATE)*</t>
  </si>
  <si>
    <t>* When specific Metropolitan Area statistics were not available, a state average was used</t>
  </si>
  <si>
    <t>N/A</t>
  </si>
  <si>
    <t>Honolulu</t>
  </si>
  <si>
    <t>620</t>
  </si>
  <si>
    <t>11.0</t>
  </si>
  <si>
    <t>23.84</t>
  </si>
  <si>
    <t>49590</t>
  </si>
  <si>
    <t>3.0</t>
  </si>
  <si>
    <t>12.98</t>
  </si>
  <si>
    <t>17.98</t>
  </si>
  <si>
    <t>24.97</t>
  </si>
  <si>
    <t>29.83</t>
  </si>
  <si>
    <t>34.39</t>
  </si>
  <si>
    <t>27000</t>
  </si>
  <si>
    <t>37390</t>
  </si>
  <si>
    <t>100</t>
  </si>
  <si>
    <t>9.5</t>
  </si>
  <si>
    <t>25.53</t>
  </si>
  <si>
    <t>53100</t>
  </si>
  <si>
    <t>1.5</t>
  </si>
  <si>
    <t>20.52</t>
  </si>
  <si>
    <t>26.20</t>
  </si>
  <si>
    <t>30.03</t>
  </si>
  <si>
    <t>34.64</t>
  </si>
  <si>
    <t>36230</t>
  </si>
  <si>
    <t>42690</t>
  </si>
  <si>
    <t>2780</t>
  </si>
  <si>
    <t>6.9</t>
  </si>
  <si>
    <t>18.40</t>
  </si>
  <si>
    <t>38270</t>
  </si>
  <si>
    <t>3.2</t>
  </si>
  <si>
    <t>11.85</t>
  </si>
  <si>
    <t>13.17</t>
  </si>
  <si>
    <t>15.02</t>
  </si>
  <si>
    <t>24.29</t>
  </si>
  <si>
    <t>31.98</t>
  </si>
  <si>
    <t>24650</t>
  </si>
  <si>
    <t>27400</t>
  </si>
  <si>
    <t>4530</t>
  </si>
  <si>
    <t>2.1</t>
  </si>
  <si>
    <t>27.49</t>
  </si>
  <si>
    <t>57180</t>
  </si>
  <si>
    <t>2.7</t>
  </si>
  <si>
    <t>20.04</t>
  </si>
  <si>
    <t>23.22</t>
  </si>
  <si>
    <t>27.74</t>
  </si>
  <si>
    <t>32.31</t>
  </si>
  <si>
    <t>36.31</t>
  </si>
  <si>
    <t>41690</t>
  </si>
  <si>
    <t>48310</t>
  </si>
  <si>
    <t>Occupation: Civil Engineers (SOC code 172051)</t>
  </si>
  <si>
    <t>Color code</t>
  </si>
  <si>
    <t>Number job holders</t>
  </si>
  <si>
    <t>0-1</t>
  </si>
  <si>
    <t>1.1 - 2</t>
  </si>
  <si>
    <t>2.1 - 3</t>
  </si>
  <si>
    <t>3.1 - 4</t>
  </si>
  <si>
    <t>4.1 - 6</t>
  </si>
  <si>
    <t>6+</t>
  </si>
  <si>
    <t>How many job holders by occupation does it take to afford a Median home by city for  2006</t>
  </si>
  <si>
    <t>Number of this occupation (job holders) it takes to purchase median home</t>
  </si>
  <si>
    <t>Hourly median wage(2)</t>
  </si>
  <si>
    <t>Loan Amount at 10% Down (3)</t>
  </si>
  <si>
    <t>Loan Amount Median Wage Can Afford (3)</t>
  </si>
  <si>
    <t>Mortgage Info</t>
  </si>
  <si>
    <t>Mortgage term:</t>
  </si>
  <si>
    <t xml:space="preserve">Housing expense of </t>
  </si>
  <si>
    <t>Down payment of:</t>
  </si>
  <si>
    <t>Interest rate</t>
  </si>
  <si>
    <t>Loan Amount median wage can afford (3)</t>
  </si>
  <si>
    <t>Loan Amount at 10% down (3)</t>
  </si>
  <si>
    <t>How many job holders by occupation does it take to afford a Median home by city for 2009</t>
  </si>
  <si>
    <t>2009 Q2 median home price</t>
  </si>
  <si>
    <t>(3) Loan amount is based upon: 30 yr fixed loan at 5.5% interest rate, 25% Housing Expense and 10% Down payment</t>
  </si>
  <si>
    <t>Charles P. Wathen, Hawaii Housing Alliance</t>
  </si>
  <si>
    <t>Charles P. Wathen,  Hawaii Housing Alliance</t>
  </si>
  <si>
    <t>How many job holders by occupation does it take to afford a Median home in Honolulu 2009</t>
  </si>
  <si>
    <t>Occupation: Retail Salespersons (SOC code 412031)</t>
  </si>
  <si>
    <t>Period: May 2008</t>
  </si>
  <si>
    <t>Occupation: Chefs and Head Cooks (SOC code 351011)</t>
  </si>
  <si>
    <t>Occupation: Tellers (SOC code 433071)</t>
  </si>
  <si>
    <t>Occupation: Hotel, Motel, and Resort Desk Clerks (SOC code 434081)</t>
  </si>
  <si>
    <t>Occupation: Licensed Practical and Licensed Vocational Nurses (SOC code 292061)</t>
  </si>
  <si>
    <t>National Board of Realtors (2009 Q2 Median Home Price) and BLS 2008  data</t>
  </si>
  <si>
    <t>National Board of Realtors (2009 Q2 Median Home Price) and BLS 2008 Data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</si>
</sst>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000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0" fontId="0" fillId="0" borderId="1" xfId="0" applyNumberForma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right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0" fillId="2" borderId="0" xfId="0" applyFill="1"/>
    <xf numFmtId="0" fontId="3" fillId="0" borderId="0" xfId="0" quotePrefix="1" applyFont="1" applyFill="1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 applyFill="1" applyAlignment="1">
      <alignment horizontal="right"/>
    </xf>
    <xf numFmtId="0" fontId="0" fillId="6" borderId="0" xfId="0" applyFill="1"/>
    <xf numFmtId="0" fontId="0" fillId="7" borderId="0" xfId="0" applyFill="1"/>
    <xf numFmtId="0" fontId="3" fillId="0" borderId="0" xfId="0" applyFont="1" applyFill="1"/>
    <xf numFmtId="4" fontId="3" fillId="3" borderId="1" xfId="0" applyNumberFormat="1" applyFont="1" applyFill="1" applyBorder="1"/>
    <xf numFmtId="0" fontId="2" fillId="0" borderId="0" xfId="0" applyFont="1" applyFill="1"/>
    <xf numFmtId="0" fontId="1" fillId="0" borderId="0" xfId="0" applyFont="1"/>
    <xf numFmtId="0" fontId="1" fillId="0" borderId="0" xfId="0" applyFont="1" applyBorder="1"/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164" fontId="1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1" applyNumberFormat="1" applyFont="1" applyBorder="1"/>
    <xf numFmtId="164" fontId="1" fillId="0" borderId="0" xfId="0" applyNumberFormat="1" applyFont="1" applyBorder="1"/>
    <xf numFmtId="8" fontId="0" fillId="0" borderId="1" xfId="0" applyNumberFormat="1" applyBorder="1" applyAlignment="1">
      <alignment horizontal="right" wrapText="1"/>
    </xf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6" fontId="0" fillId="0" borderId="1" xfId="0" applyNumberFormat="1" applyBorder="1" applyAlignment="1">
      <alignment horizontal="right" wrapText="1"/>
    </xf>
    <xf numFmtId="165" fontId="0" fillId="0" borderId="12" xfId="0" applyNumberFormat="1" applyBorder="1" applyAlignment="1">
      <alignment horizontal="right" wrapText="1"/>
    </xf>
    <xf numFmtId="164" fontId="0" fillId="0" borderId="12" xfId="0" applyNumberFormat="1" applyBorder="1" applyAlignment="1">
      <alignment horizontal="right" wrapText="1"/>
    </xf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1" fontId="0" fillId="0" borderId="1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0" fontId="0" fillId="0" borderId="0" xfId="0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2" borderId="0" xfId="0" applyFill="1"/>
    <xf numFmtId="0" fontId="2" fillId="0" borderId="0" xfId="0" quotePrefix="1" applyFont="1" applyFill="1" applyAlignment="1">
      <alignment horizontal="righ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 applyFill="1" applyAlignment="1">
      <alignment horizontal="right"/>
    </xf>
    <xf numFmtId="0" fontId="0" fillId="6" borderId="0" xfId="0" applyFill="1"/>
    <xf numFmtId="0" fontId="0" fillId="7" borderId="0" xfId="0" applyFill="1"/>
    <xf numFmtId="0" fontId="2" fillId="0" borderId="0" xfId="0" applyFont="1" applyFill="1"/>
    <xf numFmtId="4" fontId="2" fillId="3" borderId="1" xfId="0" applyNumberFormat="1" applyFont="1" applyFill="1" applyBorder="1"/>
    <xf numFmtId="1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164" fontId="1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6" fontId="0" fillId="0" borderId="1" xfId="0" applyNumberFormat="1" applyBorder="1" applyAlignment="1">
      <alignment horizontal="right" wrapText="1"/>
    </xf>
    <xf numFmtId="0" fontId="1" fillId="0" borderId="0" xfId="2"/>
    <xf numFmtId="0" fontId="1" fillId="0" borderId="1" xfId="2" applyBorder="1"/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horizontal="right" wrapText="1"/>
    </xf>
    <xf numFmtId="1" fontId="1" fillId="0" borderId="1" xfId="2" applyNumberFormat="1" applyBorder="1" applyAlignment="1">
      <alignment horizontal="right"/>
    </xf>
    <xf numFmtId="0" fontId="1" fillId="0" borderId="0" xfId="2" applyAlignment="1">
      <alignment wrapText="1"/>
    </xf>
    <xf numFmtId="164" fontId="1" fillId="0" borderId="1" xfId="2" applyNumberFormat="1" applyBorder="1"/>
    <xf numFmtId="164" fontId="1" fillId="0" borderId="1" xfId="2" applyNumberFormat="1" applyBorder="1" applyAlignment="1">
      <alignment horizontal="right" wrapText="1"/>
    </xf>
    <xf numFmtId="0" fontId="1" fillId="0" borderId="1" xfId="2" applyNumberFormat="1" applyBorder="1" applyAlignment="1">
      <alignment horizontal="right" wrapText="1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" wrapText="1"/>
    </xf>
    <xf numFmtId="0" fontId="1" fillId="2" borderId="0" xfId="2" applyFill="1"/>
    <xf numFmtId="0" fontId="2" fillId="0" borderId="0" xfId="2" quotePrefix="1" applyFont="1" applyFill="1" applyAlignment="1">
      <alignment horizontal="right"/>
    </xf>
    <xf numFmtId="0" fontId="1" fillId="3" borderId="0" xfId="2" applyFill="1"/>
    <xf numFmtId="0" fontId="1" fillId="4" borderId="0" xfId="2" applyFill="1"/>
    <xf numFmtId="0" fontId="1" fillId="5" borderId="0" xfId="2" applyFill="1"/>
    <xf numFmtId="0" fontId="2" fillId="0" borderId="0" xfId="2" applyFont="1" applyFill="1" applyAlignment="1">
      <alignment horizontal="right"/>
    </xf>
    <xf numFmtId="0" fontId="1" fillId="6" borderId="0" xfId="2" applyFill="1"/>
    <xf numFmtId="0" fontId="1" fillId="7" borderId="0" xfId="2" applyFill="1"/>
    <xf numFmtId="0" fontId="2" fillId="0" borderId="0" xfId="2" applyFont="1" applyFill="1"/>
    <xf numFmtId="4" fontId="2" fillId="3" borderId="1" xfId="2" applyNumberFormat="1" applyFont="1" applyFill="1" applyBorder="1"/>
    <xf numFmtId="1" fontId="2" fillId="0" borderId="1" xfId="2" applyNumberFormat="1" applyFont="1" applyBorder="1" applyAlignment="1">
      <alignment horizontal="center" wrapText="1"/>
    </xf>
    <xf numFmtId="1" fontId="2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/>
    <xf numFmtId="6" fontId="1" fillId="0" borderId="1" xfId="2" applyNumberFormat="1" applyBorder="1" applyAlignment="1">
      <alignment horizontal="right" wrapText="1"/>
    </xf>
    <xf numFmtId="164" fontId="1" fillId="0" borderId="12" xfId="2" applyNumberFormat="1" applyBorder="1" applyAlignment="1">
      <alignment horizontal="right" wrapText="1"/>
    </xf>
    <xf numFmtId="0" fontId="1" fillId="0" borderId="0" xfId="3"/>
    <xf numFmtId="0" fontId="1" fillId="0" borderId="1" xfId="3" applyBorder="1"/>
    <xf numFmtId="0" fontId="2" fillId="0" borderId="1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center" vertical="center" wrapText="1"/>
    </xf>
    <xf numFmtId="0" fontId="1" fillId="0" borderId="1" xfId="3" applyBorder="1" applyAlignment="1">
      <alignment horizontal="right" wrapText="1"/>
    </xf>
    <xf numFmtId="1" fontId="1" fillId="0" borderId="1" xfId="3" applyNumberFormat="1" applyBorder="1" applyAlignment="1">
      <alignment horizontal="right"/>
    </xf>
    <xf numFmtId="0" fontId="1" fillId="0" borderId="0" xfId="3" applyAlignment="1">
      <alignment wrapText="1"/>
    </xf>
    <xf numFmtId="164" fontId="1" fillId="0" borderId="1" xfId="3" applyNumberFormat="1" applyBorder="1"/>
    <xf numFmtId="164" fontId="1" fillId="0" borderId="1" xfId="3" applyNumberFormat="1" applyBorder="1" applyAlignment="1">
      <alignment horizontal="right" wrapText="1"/>
    </xf>
    <xf numFmtId="0" fontId="1" fillId="0" borderId="1" xfId="3" applyNumberFormat="1" applyBorder="1" applyAlignment="1">
      <alignment horizontal="right" wrapText="1"/>
    </xf>
    <xf numFmtId="0" fontId="2" fillId="0" borderId="0" xfId="3" applyFont="1" applyFill="1" applyAlignment="1">
      <alignment horizontal="center"/>
    </xf>
    <xf numFmtId="0" fontId="2" fillId="0" borderId="0" xfId="3" applyFont="1" applyFill="1" applyAlignment="1">
      <alignment horizontal="center" wrapText="1"/>
    </xf>
    <xf numFmtId="0" fontId="1" fillId="2" borderId="0" xfId="3" applyFill="1"/>
    <xf numFmtId="0" fontId="2" fillId="0" borderId="0" xfId="3" quotePrefix="1" applyFont="1" applyFill="1" applyAlignment="1">
      <alignment horizontal="right"/>
    </xf>
    <xf numFmtId="0" fontId="1" fillId="3" borderId="0" xfId="3" applyFill="1"/>
    <xf numFmtId="0" fontId="1" fillId="4" borderId="0" xfId="3" applyFill="1"/>
    <xf numFmtId="0" fontId="1" fillId="5" borderId="0" xfId="3" applyFill="1"/>
    <xf numFmtId="0" fontId="2" fillId="0" borderId="0" xfId="3" applyFont="1" applyFill="1" applyAlignment="1">
      <alignment horizontal="right"/>
    </xf>
    <xf numFmtId="0" fontId="1" fillId="6" borderId="0" xfId="3" applyFill="1"/>
    <xf numFmtId="0" fontId="1" fillId="7" borderId="0" xfId="3" applyFill="1"/>
    <xf numFmtId="0" fontId="2" fillId="0" borderId="0" xfId="3" applyFont="1" applyFill="1"/>
    <xf numFmtId="4" fontId="2" fillId="3" borderId="1" xfId="3" applyNumberFormat="1" applyFont="1" applyFill="1" applyBorder="1"/>
    <xf numFmtId="1" fontId="2" fillId="0" borderId="1" xfId="3" applyNumberFormat="1" applyFont="1" applyBorder="1" applyAlignment="1">
      <alignment horizontal="center" wrapText="1"/>
    </xf>
    <xf numFmtId="1" fontId="2" fillId="0" borderId="1" xfId="3" applyNumberFormat="1" applyFont="1" applyBorder="1" applyAlignment="1">
      <alignment horizontal="center" vertical="center" wrapText="1"/>
    </xf>
    <xf numFmtId="164" fontId="1" fillId="0" borderId="1" xfId="3" applyNumberFormat="1" applyFont="1" applyBorder="1"/>
    <xf numFmtId="6" fontId="1" fillId="0" borderId="1" xfId="3" applyNumberFormat="1" applyBorder="1" applyAlignment="1">
      <alignment horizontal="right" wrapText="1"/>
    </xf>
    <xf numFmtId="164" fontId="1" fillId="0" borderId="12" xfId="3" applyNumberFormat="1" applyBorder="1" applyAlignment="1">
      <alignment horizontal="right" wrapText="1"/>
    </xf>
    <xf numFmtId="0" fontId="1" fillId="0" borderId="0" xfId="4"/>
    <xf numFmtId="0" fontId="1" fillId="0" borderId="1" xfId="4" applyBorder="1"/>
    <xf numFmtId="0" fontId="2" fillId="0" borderId="1" xfId="4" applyFont="1" applyBorder="1" applyAlignment="1">
      <alignment horizontal="left" vertical="center" wrapText="1"/>
    </xf>
    <xf numFmtId="0" fontId="2" fillId="0" borderId="1" xfId="4" applyFont="1" applyBorder="1" applyAlignment="1">
      <alignment horizontal="center" vertical="center" wrapText="1"/>
    </xf>
    <xf numFmtId="0" fontId="1" fillId="0" borderId="1" xfId="4" applyBorder="1" applyAlignment="1">
      <alignment horizontal="right" wrapText="1"/>
    </xf>
    <xf numFmtId="1" fontId="1" fillId="0" borderId="1" xfId="4" applyNumberFormat="1" applyBorder="1" applyAlignment="1">
      <alignment horizontal="right"/>
    </xf>
    <xf numFmtId="0" fontId="1" fillId="0" borderId="0" xfId="4" applyAlignment="1">
      <alignment wrapText="1"/>
    </xf>
    <xf numFmtId="164" fontId="1" fillId="0" borderId="1" xfId="4" applyNumberFormat="1" applyBorder="1"/>
    <xf numFmtId="164" fontId="1" fillId="0" borderId="1" xfId="4" applyNumberFormat="1" applyBorder="1" applyAlignment="1">
      <alignment horizontal="right" wrapText="1"/>
    </xf>
    <xf numFmtId="0" fontId="1" fillId="0" borderId="1" xfId="4" applyNumberFormat="1" applyBorder="1" applyAlignment="1">
      <alignment horizontal="right" wrapText="1"/>
    </xf>
    <xf numFmtId="0" fontId="2" fillId="0" borderId="0" xfId="4" applyFont="1" applyFill="1" applyAlignment="1">
      <alignment horizontal="center"/>
    </xf>
    <xf numFmtId="0" fontId="2" fillId="0" borderId="0" xfId="4" applyFont="1" applyFill="1" applyAlignment="1">
      <alignment horizontal="center" wrapText="1"/>
    </xf>
    <xf numFmtId="0" fontId="1" fillId="2" borderId="0" xfId="4" applyFill="1"/>
    <xf numFmtId="0" fontId="2" fillId="0" borderId="0" xfId="4" quotePrefix="1" applyFont="1" applyFill="1" applyAlignment="1">
      <alignment horizontal="right"/>
    </xf>
    <xf numFmtId="0" fontId="1" fillId="3" borderId="0" xfId="4" applyFill="1"/>
    <xf numFmtId="0" fontId="1" fillId="4" borderId="0" xfId="4" applyFill="1"/>
    <xf numFmtId="0" fontId="1" fillId="5" borderId="0" xfId="4" applyFill="1"/>
    <xf numFmtId="0" fontId="2" fillId="0" borderId="0" xfId="4" applyFont="1" applyFill="1" applyAlignment="1">
      <alignment horizontal="right"/>
    </xf>
    <xf numFmtId="0" fontId="1" fillId="6" borderId="0" xfId="4" applyFill="1"/>
    <xf numFmtId="0" fontId="1" fillId="7" borderId="0" xfId="4" applyFill="1"/>
    <xf numFmtId="0" fontId="2" fillId="0" borderId="0" xfId="4" applyFont="1" applyFill="1"/>
    <xf numFmtId="4" fontId="2" fillId="3" borderId="1" xfId="4" applyNumberFormat="1" applyFont="1" applyFill="1" applyBorder="1"/>
    <xf numFmtId="1" fontId="2" fillId="0" borderId="1" xfId="4" applyNumberFormat="1" applyFont="1" applyBorder="1" applyAlignment="1">
      <alignment horizontal="center" wrapText="1"/>
    </xf>
    <xf numFmtId="1" fontId="2" fillId="0" borderId="1" xfId="4" applyNumberFormat="1" applyFont="1" applyBorder="1" applyAlignment="1">
      <alignment horizontal="center" vertical="center" wrapText="1"/>
    </xf>
    <xf numFmtId="164" fontId="1" fillId="0" borderId="1" xfId="4" applyNumberFormat="1" applyFont="1" applyBorder="1"/>
    <xf numFmtId="6" fontId="1" fillId="0" borderId="1" xfId="4" applyNumberFormat="1" applyBorder="1" applyAlignment="1">
      <alignment horizontal="right" wrapText="1"/>
    </xf>
    <xf numFmtId="164" fontId="1" fillId="0" borderId="12" xfId="4" applyNumberFormat="1" applyBorder="1" applyAlignment="1">
      <alignment horizontal="right" wrapText="1"/>
    </xf>
    <xf numFmtId="0" fontId="1" fillId="0" borderId="0" xfId="5"/>
    <xf numFmtId="0" fontId="1" fillId="0" borderId="1" xfId="5" applyBorder="1"/>
    <xf numFmtId="0" fontId="2" fillId="0" borderId="1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wrapText="1"/>
    </xf>
    <xf numFmtId="0" fontId="1" fillId="0" borderId="1" xfId="5" applyBorder="1" applyAlignment="1">
      <alignment horizontal="right" wrapText="1"/>
    </xf>
    <xf numFmtId="1" fontId="1" fillId="0" borderId="1" xfId="5" applyNumberFormat="1" applyBorder="1" applyAlignment="1">
      <alignment horizontal="right"/>
    </xf>
    <xf numFmtId="0" fontId="1" fillId="0" borderId="0" xfId="5" applyAlignment="1">
      <alignment horizontal="center" vertical="center"/>
    </xf>
    <xf numFmtId="0" fontId="1" fillId="0" borderId="0" xfId="5" applyAlignment="1">
      <alignment wrapText="1"/>
    </xf>
    <xf numFmtId="164" fontId="1" fillId="0" borderId="1" xfId="5" applyNumberFormat="1" applyBorder="1"/>
    <xf numFmtId="164" fontId="1" fillId="0" borderId="1" xfId="5" applyNumberFormat="1" applyBorder="1" applyAlignment="1">
      <alignment horizontal="right" wrapText="1"/>
    </xf>
    <xf numFmtId="0" fontId="1" fillId="0" borderId="0" xfId="5" applyBorder="1"/>
    <xf numFmtId="0" fontId="2" fillId="0" borderId="0" xfId="5" applyFont="1" applyFill="1" applyAlignment="1">
      <alignment horizontal="center"/>
    </xf>
    <xf numFmtId="0" fontId="2" fillId="0" borderId="0" xfId="5" applyFont="1" applyFill="1" applyAlignment="1">
      <alignment horizontal="center" wrapText="1"/>
    </xf>
    <xf numFmtId="0" fontId="1" fillId="2" borderId="0" xfId="5" applyFill="1"/>
    <xf numFmtId="0" fontId="2" fillId="0" borderId="0" xfId="5" quotePrefix="1" applyFont="1" applyFill="1" applyAlignment="1">
      <alignment horizontal="right"/>
    </xf>
    <xf numFmtId="0" fontId="1" fillId="3" borderId="0" xfId="5" applyFill="1"/>
    <xf numFmtId="0" fontId="1" fillId="4" borderId="0" xfId="5" applyFill="1"/>
    <xf numFmtId="0" fontId="1" fillId="5" borderId="0" xfId="5" applyFill="1"/>
    <xf numFmtId="0" fontId="2" fillId="0" borderId="0" xfId="5" applyFont="1" applyFill="1" applyAlignment="1">
      <alignment horizontal="right"/>
    </xf>
    <xf numFmtId="0" fontId="1" fillId="6" borderId="0" xfId="5" applyFill="1"/>
    <xf numFmtId="0" fontId="1" fillId="7" borderId="0" xfId="5" applyFill="1"/>
    <xf numFmtId="0" fontId="2" fillId="0" borderId="0" xfId="5" applyFont="1" applyFill="1"/>
    <xf numFmtId="4" fontId="2" fillId="3" borderId="1" xfId="5" applyNumberFormat="1" applyFont="1" applyFill="1" applyBorder="1"/>
    <xf numFmtId="1" fontId="2" fillId="0" borderId="1" xfId="5" applyNumberFormat="1" applyFont="1" applyBorder="1" applyAlignment="1">
      <alignment horizontal="center" wrapText="1"/>
    </xf>
    <xf numFmtId="1" fontId="2" fillId="0" borderId="1" xfId="5" applyNumberFormat="1" applyFont="1" applyBorder="1" applyAlignment="1">
      <alignment horizontal="center" vertical="center" wrapText="1"/>
    </xf>
    <xf numFmtId="0" fontId="5" fillId="0" borderId="0" xfId="5" applyFont="1" applyBorder="1"/>
    <xf numFmtId="164" fontId="1" fillId="0" borderId="1" xfId="5" applyNumberFormat="1" applyFont="1" applyBorder="1"/>
    <xf numFmtId="0" fontId="5" fillId="0" borderId="0" xfId="5" applyFont="1" applyAlignment="1">
      <alignment horizontal="center" vertical="center"/>
    </xf>
    <xf numFmtId="6" fontId="1" fillId="0" borderId="1" xfId="5" applyNumberFormat="1" applyBorder="1" applyAlignment="1">
      <alignment horizontal="right" wrapText="1"/>
    </xf>
    <xf numFmtId="164" fontId="1" fillId="0" borderId="12" xfId="5" applyNumberFormat="1" applyBorder="1" applyAlignment="1">
      <alignment horizontal="right" wrapText="1"/>
    </xf>
    <xf numFmtId="164" fontId="0" fillId="0" borderId="12" xfId="0" applyNumberFormat="1" applyFill="1" applyBorder="1" applyAlignment="1">
      <alignment horizontal="right" wrapText="1"/>
    </xf>
    <xf numFmtId="0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wrapText="1"/>
    </xf>
    <xf numFmtId="0" fontId="1" fillId="0" borderId="1" xfId="2" applyBorder="1" applyAlignment="1">
      <alignment horizontal="left" wrapText="1"/>
    </xf>
    <xf numFmtId="0" fontId="2" fillId="0" borderId="1" xfId="2" applyFont="1" applyFill="1" applyBorder="1" applyAlignment="1">
      <alignment horizontal="left" vertical="center" wrapText="1"/>
    </xf>
    <xf numFmtId="0" fontId="1" fillId="0" borderId="1" xfId="2" applyBorder="1" applyAlignment="1">
      <alignment horizontal="left"/>
    </xf>
    <xf numFmtId="164" fontId="2" fillId="0" borderId="1" xfId="2" applyNumberFormat="1" applyFont="1" applyFill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wrapText="1"/>
    </xf>
    <xf numFmtId="0" fontId="1" fillId="0" borderId="1" xfId="3" applyBorder="1" applyAlignment="1">
      <alignment horizontal="left" wrapText="1"/>
    </xf>
    <xf numFmtId="0" fontId="2" fillId="0" borderId="1" xfId="3" applyFont="1" applyFill="1" applyBorder="1" applyAlignment="1">
      <alignment horizontal="left" vertical="center" wrapText="1"/>
    </xf>
    <xf numFmtId="0" fontId="1" fillId="0" borderId="1" xfId="3" applyBorder="1" applyAlignment="1">
      <alignment horizontal="left"/>
    </xf>
    <xf numFmtId="0" fontId="6" fillId="0" borderId="13" xfId="3" applyFont="1" applyBorder="1" applyAlignment="1">
      <alignment horizontal="left" vertical="center" wrapText="1"/>
    </xf>
    <xf numFmtId="0" fontId="6" fillId="0" borderId="14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164" fontId="2" fillId="0" borderId="1" xfId="3" applyNumberFormat="1" applyFont="1" applyFill="1" applyBorder="1" applyAlignment="1">
      <alignment horizontal="left" vertical="center" wrapText="1"/>
    </xf>
    <xf numFmtId="0" fontId="6" fillId="0" borderId="15" xfId="4" applyFont="1" applyBorder="1" applyAlignment="1">
      <alignment horizontal="left" vertical="center" wrapText="1"/>
    </xf>
    <xf numFmtId="0" fontId="6" fillId="0" borderId="16" xfId="4" applyFont="1" applyBorder="1" applyAlignment="1">
      <alignment horizontal="left" vertical="center" wrapText="1"/>
    </xf>
    <xf numFmtId="0" fontId="6" fillId="0" borderId="17" xfId="4" applyFont="1" applyBorder="1" applyAlignment="1">
      <alignment horizontal="left" vertical="center" wrapText="1"/>
    </xf>
    <xf numFmtId="0" fontId="1" fillId="0" borderId="1" xfId="4" applyFont="1" applyBorder="1" applyAlignment="1">
      <alignment horizontal="left" wrapText="1"/>
    </xf>
    <xf numFmtId="0" fontId="1" fillId="0" borderId="1" xfId="4" applyBorder="1" applyAlignment="1">
      <alignment horizontal="left" wrapText="1"/>
    </xf>
    <xf numFmtId="0" fontId="2" fillId="0" borderId="1" xfId="4" applyFont="1" applyFill="1" applyBorder="1" applyAlignment="1">
      <alignment horizontal="left" vertical="center" wrapText="1"/>
    </xf>
    <xf numFmtId="0" fontId="2" fillId="0" borderId="1" xfId="4" applyFont="1" applyBorder="1" applyAlignment="1">
      <alignment horizontal="left" vertical="center" wrapText="1"/>
    </xf>
    <xf numFmtId="0" fontId="1" fillId="0" borderId="1" xfId="4" applyBorder="1" applyAlignment="1">
      <alignment horizontal="left"/>
    </xf>
    <xf numFmtId="164" fontId="2" fillId="0" borderId="1" xfId="4" applyNumberFormat="1" applyFont="1" applyFill="1" applyBorder="1" applyAlignment="1">
      <alignment horizontal="left" vertical="center" wrapText="1"/>
    </xf>
    <xf numFmtId="0" fontId="6" fillId="0" borderId="15" xfId="5" applyFont="1" applyBorder="1" applyAlignment="1">
      <alignment horizontal="left" vertical="center" wrapText="1"/>
    </xf>
    <xf numFmtId="0" fontId="6" fillId="0" borderId="16" xfId="5" applyFont="1" applyBorder="1" applyAlignment="1">
      <alignment horizontal="left" vertical="center" wrapText="1"/>
    </xf>
    <xf numFmtId="0" fontId="6" fillId="0" borderId="17" xfId="5" applyFont="1" applyBorder="1" applyAlignment="1">
      <alignment horizontal="left" vertical="center" wrapText="1"/>
    </xf>
    <xf numFmtId="0" fontId="1" fillId="0" borderId="1" xfId="5" applyBorder="1" applyAlignment="1">
      <alignment horizontal="left"/>
    </xf>
    <xf numFmtId="0" fontId="2" fillId="0" borderId="1" xfId="5" applyFont="1" applyBorder="1" applyAlignment="1">
      <alignment horizontal="left" vertical="center" wrapText="1"/>
    </xf>
    <xf numFmtId="0" fontId="2" fillId="0" borderId="0" xfId="5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left" vertical="center" wrapText="1"/>
    </xf>
    <xf numFmtId="164" fontId="2" fillId="0" borderId="1" xfId="5" applyNumberFormat="1" applyFont="1" applyFill="1" applyBorder="1" applyAlignment="1">
      <alignment horizontal="left" vertical="center" wrapText="1"/>
    </xf>
    <xf numFmtId="0" fontId="1" fillId="0" borderId="1" xfId="5" applyBorder="1" applyAlignment="1">
      <alignment horizontal="left" wrapText="1"/>
    </xf>
    <xf numFmtId="0" fontId="1" fillId="0" borderId="1" xfId="5" applyFont="1" applyBorder="1" applyAlignment="1">
      <alignment horizontal="left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13" borderId="1" xfId="0" applyFont="1" applyFill="1" applyBorder="1" applyAlignment="1">
      <alignment horizontal="left" vertical="center" wrapText="1"/>
    </xf>
    <xf numFmtId="0" fontId="2" fillId="13" borderId="1" xfId="2" applyFont="1" applyFill="1" applyBorder="1" applyAlignment="1">
      <alignment horizontal="left" vertical="center" wrapText="1"/>
    </xf>
    <xf numFmtId="0" fontId="2" fillId="13" borderId="1" xfId="3" applyFont="1" applyFill="1" applyBorder="1" applyAlignment="1">
      <alignment horizontal="left" vertical="center" wrapText="1"/>
    </xf>
    <xf numFmtId="0" fontId="2" fillId="13" borderId="1" xfId="4" applyFont="1" applyFill="1" applyBorder="1" applyAlignment="1">
      <alignment horizontal="left" vertical="center" wrapText="1"/>
    </xf>
    <xf numFmtId="0" fontId="2" fillId="13" borderId="1" xfId="5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/>
    <xf numFmtId="2" fontId="1" fillId="14" borderId="1" xfId="0" applyNumberFormat="1" applyFont="1" applyFill="1" applyBorder="1"/>
    <xf numFmtId="2" fontId="1" fillId="15" borderId="1" xfId="0" applyNumberFormat="1" applyFont="1" applyFill="1" applyBorder="1"/>
    <xf numFmtId="2" fontId="1" fillId="16" borderId="1" xfId="0" applyNumberFormat="1" applyFont="1" applyFill="1" applyBorder="1"/>
    <xf numFmtId="2" fontId="1" fillId="17" borderId="1" xfId="0" applyNumberFormat="1" applyFont="1" applyFill="1" applyBorder="1"/>
    <xf numFmtId="0" fontId="1" fillId="0" borderId="8" xfId="0" applyFont="1" applyBorder="1"/>
    <xf numFmtId="4" fontId="1" fillId="17" borderId="1" xfId="0" applyNumberFormat="1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17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" fillId="18" borderId="0" xfId="0" applyFont="1" applyFill="1" applyBorder="1"/>
    <xf numFmtId="0" fontId="2" fillId="0" borderId="0" xfId="0" quotePrefix="1" applyFont="1" applyFill="1" applyBorder="1" applyAlignment="1">
      <alignment horizontal="right"/>
    </xf>
    <xf numFmtId="0" fontId="1" fillId="16" borderId="0" xfId="0" applyFont="1" applyFill="1" applyBorder="1"/>
    <xf numFmtId="0" fontId="1" fillId="17" borderId="0" xfId="0" applyFont="1" applyFill="1" applyBorder="1"/>
    <xf numFmtId="0" fontId="1" fillId="15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14" borderId="0" xfId="0" applyFont="1" applyFill="1" applyBorder="1"/>
    <xf numFmtId="0" fontId="1" fillId="19" borderId="0" xfId="0" applyFont="1" applyFill="1" applyBorder="1"/>
  </cellXfs>
  <cellStyles count="6">
    <cellStyle name="Normal" xfId="0" builtinId="0"/>
    <cellStyle name="Normal 4" xfId="2"/>
    <cellStyle name="Normal 5" xfId="3"/>
    <cellStyle name="Normal 6" xfId="4"/>
    <cellStyle name="Normal 7" xfId="5"/>
    <cellStyle name="Percent" xfId="1" builtinId="5"/>
  </cellStyles>
  <dxfs count="120"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CC99FF"/>
        </patternFill>
      </fill>
    </dxf>
    <dxf>
      <fill>
        <patternFill>
          <bgColor rgb="FFFF99CC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CCFF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4"/>
  <sheetViews>
    <sheetView topLeftCell="A10" zoomScaleNormal="100" workbookViewId="0">
      <selection activeCell="A27" sqref="A27:S27"/>
    </sheetView>
  </sheetViews>
  <sheetFormatPr defaultColWidth="9.109375" defaultRowHeight="13.2"/>
  <cols>
    <col min="1" max="1" width="36.5546875" style="15" bestFit="1" customWidth="1"/>
    <col min="2" max="2" width="12.6640625" style="15" customWidth="1"/>
    <col min="3" max="3" width="15.5546875" style="15" hidden="1" customWidth="1"/>
    <col min="4" max="4" width="10.5546875" style="15" hidden="1" customWidth="1"/>
    <col min="5" max="5" width="10.6640625" style="15" hidden="1" customWidth="1"/>
    <col min="6" max="6" width="14.33203125" style="15" hidden="1" customWidth="1"/>
    <col min="7" max="7" width="11.88671875" style="15" hidden="1" customWidth="1"/>
    <col min="8" max="8" width="11.44140625" style="15" hidden="1" customWidth="1"/>
    <col min="9" max="9" width="10.6640625" style="15" hidden="1" customWidth="1"/>
    <col min="10" max="11" width="11.88671875" style="15" hidden="1" customWidth="1"/>
    <col min="12" max="12" width="11.5546875" style="15" hidden="1" customWidth="1"/>
    <col min="13" max="13" width="12" style="15" hidden="1" customWidth="1"/>
    <col min="14" max="14" width="12" style="15" customWidth="1"/>
    <col min="15" max="15" width="13.109375" style="15" hidden="1" customWidth="1"/>
    <col min="16" max="16" width="12.33203125" style="15" hidden="1" customWidth="1"/>
    <col min="17" max="17" width="15" style="15" customWidth="1"/>
    <col min="18" max="18" width="14.109375" style="15" customWidth="1"/>
    <col min="19" max="19" width="17.109375" style="15" customWidth="1"/>
    <col min="20" max="20" width="15.44140625" style="15" customWidth="1"/>
    <col min="21" max="21" width="9.109375" style="15"/>
    <col min="22" max="24" width="0" style="15" hidden="1" customWidth="1"/>
    <col min="25" max="25" width="9.109375" style="38"/>
    <col min="26" max="16384" width="9.109375" style="15"/>
  </cols>
  <sheetData>
    <row r="1" spans="1:25">
      <c r="A1" s="33" t="s">
        <v>168</v>
      </c>
    </row>
    <row r="2" spans="1:25" ht="12.75" customHeight="1">
      <c r="A2" s="204" t="s">
        <v>23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6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 t="s">
        <v>92</v>
      </c>
      <c r="S3" s="1"/>
    </row>
    <row r="4" spans="1:25" s="19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166</v>
      </c>
      <c r="R4" s="37" t="s">
        <v>167</v>
      </c>
      <c r="S4" s="37" t="s">
        <v>169</v>
      </c>
      <c r="T4" s="36" t="s">
        <v>157</v>
      </c>
      <c r="Y4" s="39">
        <v>65000</v>
      </c>
    </row>
    <row r="5" spans="1:25">
      <c r="A5" s="2" t="s">
        <v>21</v>
      </c>
      <c r="B5" s="13">
        <v>2470</v>
      </c>
      <c r="C5" s="12">
        <v>8.4</v>
      </c>
      <c r="D5" s="12">
        <v>16.12</v>
      </c>
      <c r="E5" s="12">
        <v>33520</v>
      </c>
      <c r="F5" s="12">
        <v>3.7</v>
      </c>
      <c r="G5" s="12">
        <v>9.9600000000000009</v>
      </c>
      <c r="H5" s="12">
        <v>12.24</v>
      </c>
      <c r="I5" s="12">
        <v>15.98</v>
      </c>
      <c r="J5" s="12">
        <v>19.48</v>
      </c>
      <c r="K5" s="12">
        <v>23.17</v>
      </c>
      <c r="L5" s="12">
        <v>20720</v>
      </c>
      <c r="M5" s="12">
        <v>25470</v>
      </c>
      <c r="N5" s="12">
        <v>34140</v>
      </c>
      <c r="O5" s="4">
        <v>40510</v>
      </c>
      <c r="P5" s="4">
        <v>48180</v>
      </c>
      <c r="Q5" s="46">
        <f t="shared" ref="Q5:Q18" si="0">PV($T$44/12,$T$41*12,-((N5/12)*$T$42))</f>
        <v>128802.10640406732</v>
      </c>
      <c r="R5" s="40">
        <f t="shared" ref="R5:R18" si="1">S5*0.9</f>
        <v>109260</v>
      </c>
      <c r="S5" s="10">
        <v>121400</v>
      </c>
      <c r="T5" s="32">
        <f t="shared" ref="T5:T18" si="2">R5/Q5</f>
        <v>0.84827805266816492</v>
      </c>
      <c r="W5" s="15" t="s">
        <v>88</v>
      </c>
      <c r="X5" s="15">
        <v>30</v>
      </c>
      <c r="Y5" s="38" t="s">
        <v>89</v>
      </c>
    </row>
    <row r="6" spans="1:25">
      <c r="A6" s="2" t="s">
        <v>33</v>
      </c>
      <c r="B6" s="13">
        <v>1220</v>
      </c>
      <c r="C6" s="12">
        <v>7.2</v>
      </c>
      <c r="D6" s="12">
        <v>14.39</v>
      </c>
      <c r="E6" s="12">
        <v>29930</v>
      </c>
      <c r="F6" s="12">
        <v>4.5999999999999996</v>
      </c>
      <c r="G6" s="12">
        <v>9.56</v>
      </c>
      <c r="H6" s="12">
        <v>10.72</v>
      </c>
      <c r="I6" s="12">
        <v>13.2</v>
      </c>
      <c r="J6" s="12">
        <v>16.53</v>
      </c>
      <c r="K6" s="12">
        <v>22.97</v>
      </c>
      <c r="L6" s="12">
        <v>19880</v>
      </c>
      <c r="M6" s="12">
        <v>22300</v>
      </c>
      <c r="N6" s="12">
        <v>35620</v>
      </c>
      <c r="O6" s="4">
        <v>34390</v>
      </c>
      <c r="P6" s="4">
        <v>47780</v>
      </c>
      <c r="Q6" s="46">
        <f t="shared" si="0"/>
        <v>134385.79467231629</v>
      </c>
      <c r="R6" s="40">
        <f t="shared" si="1"/>
        <v>129690</v>
      </c>
      <c r="S6" s="10">
        <v>144100</v>
      </c>
      <c r="T6" s="32">
        <f t="shared" si="2"/>
        <v>0.96505735830363304</v>
      </c>
      <c r="W6" s="15" t="s">
        <v>90</v>
      </c>
      <c r="Y6" s="38">
        <v>0.3</v>
      </c>
    </row>
    <row r="7" spans="1:25">
      <c r="A7" s="2" t="s">
        <v>96</v>
      </c>
      <c r="B7" s="14" t="s">
        <v>39</v>
      </c>
      <c r="C7" s="11" t="s">
        <v>40</v>
      </c>
      <c r="D7" s="11" t="s">
        <v>41</v>
      </c>
      <c r="E7" s="11" t="s">
        <v>42</v>
      </c>
      <c r="F7" s="11" t="s">
        <v>43</v>
      </c>
      <c r="G7" s="11" t="s">
        <v>44</v>
      </c>
      <c r="H7" s="11" t="s">
        <v>45</v>
      </c>
      <c r="I7" s="11" t="s">
        <v>46</v>
      </c>
      <c r="J7" s="11" t="s">
        <v>47</v>
      </c>
      <c r="K7" s="11" t="s">
        <v>48</v>
      </c>
      <c r="L7" s="11" t="s">
        <v>49</v>
      </c>
      <c r="M7" s="11" t="s">
        <v>50</v>
      </c>
      <c r="N7" s="12">
        <v>34080</v>
      </c>
      <c r="O7" s="63" t="s">
        <v>51</v>
      </c>
      <c r="P7" s="63" t="s">
        <v>52</v>
      </c>
      <c r="Q7" s="46">
        <f t="shared" si="0"/>
        <v>128575.74066346262</v>
      </c>
      <c r="R7" s="40">
        <f t="shared" si="1"/>
        <v>127620</v>
      </c>
      <c r="S7" s="10">
        <v>141800</v>
      </c>
      <c r="T7" s="32">
        <f t="shared" si="2"/>
        <v>0.99256671080772385</v>
      </c>
      <c r="W7" s="15" t="s">
        <v>91</v>
      </c>
      <c r="Y7" s="38">
        <v>0.05</v>
      </c>
    </row>
    <row r="8" spans="1:25">
      <c r="A8" s="2" t="s">
        <v>37</v>
      </c>
      <c r="B8" s="13">
        <v>960</v>
      </c>
      <c r="C8" s="12">
        <v>9.4</v>
      </c>
      <c r="D8" s="12">
        <v>14.47</v>
      </c>
      <c r="E8" s="12">
        <v>30090</v>
      </c>
      <c r="F8" s="12">
        <v>2.6</v>
      </c>
      <c r="G8" s="12">
        <v>9.73</v>
      </c>
      <c r="H8" s="12">
        <v>11.28</v>
      </c>
      <c r="I8" s="12">
        <v>13.49</v>
      </c>
      <c r="J8" s="12">
        <v>16.489999999999998</v>
      </c>
      <c r="K8" s="12">
        <v>20.94</v>
      </c>
      <c r="L8" s="12">
        <v>20230</v>
      </c>
      <c r="M8" s="12">
        <v>23460</v>
      </c>
      <c r="N8" s="12">
        <v>33070</v>
      </c>
      <c r="O8" s="4">
        <v>34310</v>
      </c>
      <c r="P8" s="4">
        <v>43560</v>
      </c>
      <c r="Q8" s="46">
        <f t="shared" si="0"/>
        <v>124765.25069661705</v>
      </c>
      <c r="R8" s="40">
        <f t="shared" si="1"/>
        <v>134280</v>
      </c>
      <c r="S8" s="10">
        <v>149200</v>
      </c>
      <c r="T8" s="32">
        <f t="shared" si="2"/>
        <v>1.076261212559251</v>
      </c>
      <c r="W8" s="15" t="s">
        <v>93</v>
      </c>
      <c r="Y8" s="38">
        <v>0.06</v>
      </c>
    </row>
    <row r="9" spans="1:25">
      <c r="A9" s="2" t="s">
        <v>36</v>
      </c>
      <c r="B9" s="13">
        <v>1470</v>
      </c>
      <c r="C9" s="12">
        <v>11.1</v>
      </c>
      <c r="D9" s="12">
        <v>11.82</v>
      </c>
      <c r="E9" s="12">
        <v>24580</v>
      </c>
      <c r="F9" s="12">
        <v>4.5999999999999996</v>
      </c>
      <c r="G9" s="12">
        <v>8.31</v>
      </c>
      <c r="H9" s="12">
        <v>9.49</v>
      </c>
      <c r="I9" s="12">
        <v>10.9</v>
      </c>
      <c r="J9" s="12">
        <v>13.38</v>
      </c>
      <c r="K9" s="12">
        <v>16.34</v>
      </c>
      <c r="L9" s="12">
        <v>17290</v>
      </c>
      <c r="M9" s="12">
        <v>19730</v>
      </c>
      <c r="N9" s="12">
        <v>28840</v>
      </c>
      <c r="O9" s="4">
        <v>27830</v>
      </c>
      <c r="P9" s="4">
        <v>33990</v>
      </c>
      <c r="Q9" s="46">
        <f t="shared" si="0"/>
        <v>108806.46598398658</v>
      </c>
      <c r="R9" s="40">
        <f t="shared" si="1"/>
        <v>117990</v>
      </c>
      <c r="S9" s="10">
        <v>131100</v>
      </c>
      <c r="T9" s="32">
        <f t="shared" si="2"/>
        <v>1.0844024657263016</v>
      </c>
    </row>
    <row r="10" spans="1:25">
      <c r="A10" s="2" t="s">
        <v>34</v>
      </c>
      <c r="B10" s="13">
        <v>2010</v>
      </c>
      <c r="C10" s="12">
        <v>12.9</v>
      </c>
      <c r="D10" s="12">
        <v>14.05</v>
      </c>
      <c r="E10" s="12">
        <v>29210</v>
      </c>
      <c r="F10" s="12">
        <v>2.5</v>
      </c>
      <c r="G10" s="12">
        <v>9.6</v>
      </c>
      <c r="H10" s="12">
        <v>11.05</v>
      </c>
      <c r="I10" s="12">
        <v>13.78</v>
      </c>
      <c r="J10" s="12">
        <v>16.61</v>
      </c>
      <c r="K10" s="12">
        <v>19.100000000000001</v>
      </c>
      <c r="L10" s="12">
        <v>19960</v>
      </c>
      <c r="M10" s="12">
        <v>22990</v>
      </c>
      <c r="N10" s="12">
        <v>32500</v>
      </c>
      <c r="O10" s="4">
        <v>34550</v>
      </c>
      <c r="P10" s="4">
        <v>39730</v>
      </c>
      <c r="Q10" s="46">
        <f t="shared" si="0"/>
        <v>122614.77616087253</v>
      </c>
      <c r="R10" s="40">
        <f t="shared" si="1"/>
        <v>135630</v>
      </c>
      <c r="S10" s="10">
        <v>150700</v>
      </c>
      <c r="T10" s="32">
        <f t="shared" si="2"/>
        <v>1.1061472707176114</v>
      </c>
      <c r="Y10" s="38">
        <f>IF($AD8=0,0,(PV($AD8/12,$AC$5*12,-(((Y$4/12)*$AD$6)))))</f>
        <v>0</v>
      </c>
    </row>
    <row r="11" spans="1:25" ht="26.4">
      <c r="A11" s="2" t="s">
        <v>22</v>
      </c>
      <c r="B11" s="13">
        <v>7250</v>
      </c>
      <c r="C11" s="12">
        <v>8.1</v>
      </c>
      <c r="D11" s="12">
        <v>15.63</v>
      </c>
      <c r="E11" s="12">
        <v>32510</v>
      </c>
      <c r="F11" s="12">
        <v>8.3000000000000007</v>
      </c>
      <c r="G11" s="12">
        <v>8.85</v>
      </c>
      <c r="H11" s="12">
        <v>10.77</v>
      </c>
      <c r="I11" s="12">
        <v>13.97</v>
      </c>
      <c r="J11" s="12">
        <v>19.21</v>
      </c>
      <c r="K11" s="12">
        <v>22.78</v>
      </c>
      <c r="L11" s="12">
        <v>18400</v>
      </c>
      <c r="M11" s="12">
        <v>22400</v>
      </c>
      <c r="N11" s="12">
        <v>42130</v>
      </c>
      <c r="O11" s="4">
        <v>39950</v>
      </c>
      <c r="P11" s="4">
        <v>47380</v>
      </c>
      <c r="Q11" s="46">
        <f t="shared" si="0"/>
        <v>158946.47752792493</v>
      </c>
      <c r="R11" s="40">
        <f t="shared" si="1"/>
        <v>183870</v>
      </c>
      <c r="S11" s="10">
        <v>204300</v>
      </c>
      <c r="T11" s="32">
        <f t="shared" si="2"/>
        <v>1.1568044970842233</v>
      </c>
    </row>
    <row r="12" spans="1:25">
      <c r="A12" s="2" t="s">
        <v>95</v>
      </c>
      <c r="B12" s="14" t="s">
        <v>53</v>
      </c>
      <c r="C12" s="11" t="s">
        <v>54</v>
      </c>
      <c r="D12" s="11" t="s">
        <v>55</v>
      </c>
      <c r="E12" s="11" t="s">
        <v>56</v>
      </c>
      <c r="F12" s="11" t="s">
        <v>57</v>
      </c>
      <c r="G12" s="11" t="s">
        <v>58</v>
      </c>
      <c r="H12" s="11" t="s">
        <v>59</v>
      </c>
      <c r="I12" s="11" t="s">
        <v>60</v>
      </c>
      <c r="J12" s="11" t="s">
        <v>61</v>
      </c>
      <c r="K12" s="11" t="s">
        <v>62</v>
      </c>
      <c r="L12" s="11" t="s">
        <v>63</v>
      </c>
      <c r="M12" s="11" t="s">
        <v>64</v>
      </c>
      <c r="N12" s="12">
        <v>47550</v>
      </c>
      <c r="O12" s="63" t="s">
        <v>65</v>
      </c>
      <c r="P12" s="63" t="s">
        <v>66</v>
      </c>
      <c r="Q12" s="46">
        <f t="shared" si="0"/>
        <v>179394.84942921504</v>
      </c>
      <c r="R12" s="40">
        <f t="shared" si="1"/>
        <v>221580</v>
      </c>
      <c r="S12" s="10">
        <v>246200</v>
      </c>
      <c r="T12" s="32">
        <f t="shared" si="2"/>
        <v>1.2351525180628455</v>
      </c>
    </row>
    <row r="13" spans="1:25">
      <c r="A13" s="2" t="s">
        <v>16</v>
      </c>
      <c r="B13" s="13">
        <v>1250</v>
      </c>
      <c r="C13" s="12">
        <v>13.9</v>
      </c>
      <c r="D13" s="12">
        <v>16.84</v>
      </c>
      <c r="E13" s="12">
        <v>35030</v>
      </c>
      <c r="F13" s="12">
        <v>5.4</v>
      </c>
      <c r="G13" s="12">
        <v>9.89</v>
      </c>
      <c r="H13" s="12">
        <v>11.64</v>
      </c>
      <c r="I13" s="12">
        <v>15.41</v>
      </c>
      <c r="J13" s="12">
        <v>20.55</v>
      </c>
      <c r="K13" s="12">
        <v>27.48</v>
      </c>
      <c r="L13" s="12">
        <v>20570</v>
      </c>
      <c r="M13" s="12">
        <v>24200</v>
      </c>
      <c r="N13" s="12">
        <v>37810</v>
      </c>
      <c r="O13" s="4">
        <v>42750</v>
      </c>
      <c r="P13" s="4">
        <v>57160</v>
      </c>
      <c r="Q13" s="46">
        <f t="shared" si="0"/>
        <v>142648.14420438738</v>
      </c>
      <c r="R13" s="40">
        <f t="shared" si="1"/>
        <v>201330</v>
      </c>
      <c r="S13" s="10">
        <v>223700</v>
      </c>
      <c r="T13" s="32">
        <f t="shared" si="2"/>
        <v>1.4113748280631873</v>
      </c>
    </row>
    <row r="14" spans="1:25">
      <c r="A14" s="2" t="s">
        <v>35</v>
      </c>
      <c r="B14" s="13">
        <v>3410</v>
      </c>
      <c r="C14" s="12">
        <v>5.5</v>
      </c>
      <c r="D14" s="12">
        <v>16.43</v>
      </c>
      <c r="E14" s="12">
        <v>34180</v>
      </c>
      <c r="F14" s="12">
        <v>3.3</v>
      </c>
      <c r="G14" s="12">
        <v>11.01</v>
      </c>
      <c r="H14" s="12">
        <v>12.77</v>
      </c>
      <c r="I14" s="12">
        <v>15.43</v>
      </c>
      <c r="J14" s="12">
        <v>19.23</v>
      </c>
      <c r="K14" s="12">
        <v>24.39</v>
      </c>
      <c r="L14" s="12">
        <v>22910</v>
      </c>
      <c r="M14" s="12">
        <v>26550</v>
      </c>
      <c r="N14" s="12">
        <v>35320</v>
      </c>
      <c r="O14" s="4">
        <v>39990</v>
      </c>
      <c r="P14" s="4">
        <v>50730</v>
      </c>
      <c r="Q14" s="46">
        <f t="shared" si="0"/>
        <v>133253.96596929285</v>
      </c>
      <c r="R14" s="40">
        <f t="shared" si="1"/>
        <v>189900</v>
      </c>
      <c r="S14" s="10">
        <v>211000</v>
      </c>
      <c r="T14" s="32">
        <f t="shared" si="2"/>
        <v>1.4250982972151141</v>
      </c>
    </row>
    <row r="15" spans="1:25">
      <c r="A15" s="2" t="s">
        <v>32</v>
      </c>
      <c r="B15" s="68">
        <v>1550</v>
      </c>
      <c r="C15" s="67">
        <v>22.6</v>
      </c>
      <c r="D15" s="67">
        <v>17.25</v>
      </c>
      <c r="E15" s="67">
        <v>35890</v>
      </c>
      <c r="F15" s="67">
        <v>5.0999999999999996</v>
      </c>
      <c r="G15" s="67">
        <v>11.31</v>
      </c>
      <c r="H15" s="67">
        <v>13.03</v>
      </c>
      <c r="I15" s="67">
        <v>15.76</v>
      </c>
      <c r="J15" s="67">
        <v>21.12</v>
      </c>
      <c r="K15" s="67">
        <v>25.88</v>
      </c>
      <c r="L15" s="67">
        <v>23520</v>
      </c>
      <c r="M15" s="67">
        <v>27100</v>
      </c>
      <c r="N15" s="12">
        <v>39490</v>
      </c>
      <c r="O15" s="62">
        <v>43930</v>
      </c>
      <c r="P15" s="62">
        <v>53830</v>
      </c>
      <c r="Q15" s="46">
        <f t="shared" si="0"/>
        <v>148986.38494131865</v>
      </c>
      <c r="R15" s="40">
        <f t="shared" si="1"/>
        <v>227700</v>
      </c>
      <c r="S15" s="10">
        <v>253000</v>
      </c>
      <c r="T15" s="32">
        <f t="shared" si="2"/>
        <v>1.5283275722790663</v>
      </c>
    </row>
    <row r="16" spans="1:25">
      <c r="A16" s="2" t="s">
        <v>38</v>
      </c>
      <c r="B16" s="68">
        <v>410</v>
      </c>
      <c r="C16" s="67">
        <v>38.200000000000003</v>
      </c>
      <c r="D16" s="67">
        <v>12.15</v>
      </c>
      <c r="E16" s="67">
        <v>25270</v>
      </c>
      <c r="F16" s="67">
        <v>4.7</v>
      </c>
      <c r="G16" s="67">
        <v>8.1999999999999993</v>
      </c>
      <c r="H16" s="67">
        <v>9.23</v>
      </c>
      <c r="I16" s="67">
        <v>11.69</v>
      </c>
      <c r="J16" s="67">
        <v>14.04</v>
      </c>
      <c r="K16" s="67">
        <v>16.489999999999998</v>
      </c>
      <c r="L16" s="67">
        <v>17060</v>
      </c>
      <c r="M16" s="67">
        <v>19190</v>
      </c>
      <c r="N16" s="12">
        <v>26200</v>
      </c>
      <c r="O16" s="62">
        <v>29200</v>
      </c>
      <c r="P16" s="62">
        <v>34290</v>
      </c>
      <c r="Q16" s="46">
        <f t="shared" si="0"/>
        <v>98846.373397380317</v>
      </c>
      <c r="R16" s="40">
        <f t="shared" si="1"/>
        <v>174600</v>
      </c>
      <c r="S16" s="10">
        <v>194000</v>
      </c>
      <c r="T16" s="32">
        <f t="shared" si="2"/>
        <v>1.7663773995842658</v>
      </c>
    </row>
    <row r="17" spans="1:39">
      <c r="A17" s="2" t="s">
        <v>31</v>
      </c>
      <c r="B17" s="13" t="s">
        <v>98</v>
      </c>
      <c r="C17" s="12" t="s">
        <v>24</v>
      </c>
      <c r="D17" s="12">
        <v>19.78</v>
      </c>
      <c r="E17" s="12">
        <v>41140</v>
      </c>
      <c r="F17" s="12">
        <v>6.5</v>
      </c>
      <c r="G17" s="12">
        <v>10.02</v>
      </c>
      <c r="H17" s="12">
        <v>12.37</v>
      </c>
      <c r="I17" s="12">
        <v>17.309999999999999</v>
      </c>
      <c r="J17" s="12">
        <v>26.04</v>
      </c>
      <c r="K17" s="12">
        <v>35.26</v>
      </c>
      <c r="L17" s="12">
        <v>20840</v>
      </c>
      <c r="M17" s="12">
        <v>25730</v>
      </c>
      <c r="N17" s="12">
        <v>38990</v>
      </c>
      <c r="O17" s="4">
        <v>54170</v>
      </c>
      <c r="P17" s="4">
        <v>73340</v>
      </c>
      <c r="Q17" s="46">
        <f t="shared" si="0"/>
        <v>147100.00376961293</v>
      </c>
      <c r="R17" s="40">
        <f t="shared" si="1"/>
        <v>295560</v>
      </c>
      <c r="S17" s="10">
        <v>328400</v>
      </c>
      <c r="T17" s="32">
        <f t="shared" si="2"/>
        <v>2.0092453597955315</v>
      </c>
    </row>
    <row r="18" spans="1:39">
      <c r="A18" s="256" t="s">
        <v>20</v>
      </c>
      <c r="B18" s="13">
        <v>510</v>
      </c>
      <c r="C18" s="12">
        <v>12.6</v>
      </c>
      <c r="D18" s="12">
        <v>18.84</v>
      </c>
      <c r="E18" s="12">
        <v>39180</v>
      </c>
      <c r="F18" s="12">
        <v>2.2000000000000002</v>
      </c>
      <c r="G18" s="12">
        <v>14.7</v>
      </c>
      <c r="H18" s="12">
        <v>16.079999999999998</v>
      </c>
      <c r="I18" s="12">
        <v>18.010000000000002</v>
      </c>
      <c r="J18" s="12">
        <v>21.65</v>
      </c>
      <c r="K18" s="12">
        <v>24.75</v>
      </c>
      <c r="L18" s="12">
        <v>30570</v>
      </c>
      <c r="M18" s="12">
        <v>33450</v>
      </c>
      <c r="N18" s="12">
        <v>48780</v>
      </c>
      <c r="O18" s="4">
        <v>45040</v>
      </c>
      <c r="P18" s="4">
        <v>51470</v>
      </c>
      <c r="Q18" s="46">
        <f t="shared" si="0"/>
        <v>184035.34711161113</v>
      </c>
      <c r="R18" s="40">
        <f t="shared" si="1"/>
        <v>521100</v>
      </c>
      <c r="S18" s="10">
        <v>579000</v>
      </c>
      <c r="T18" s="32">
        <f t="shared" si="2"/>
        <v>2.8315212712043341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16" customFormat="1" ht="18.75" customHeight="1">
      <c r="A19" s="212" t="s">
        <v>25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</row>
    <row r="20" spans="1:39" s="18" customFormat="1" ht="25.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</row>
    <row r="21" spans="1:39" s="18" customFormat="1" ht="26.25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</row>
    <row r="22" spans="1:39" s="18" customFormat="1" ht="15" customHeight="1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</row>
    <row r="24" spans="1:39" ht="12.75" customHeight="1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39">
      <c r="A29" s="23"/>
      <c r="B29" s="24" t="s">
        <v>150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39">
      <c r="A30" s="48"/>
      <c r="B30" s="24" t="s">
        <v>151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39">
      <c r="A31" s="49"/>
      <c r="B31" s="24" t="s">
        <v>152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39">
      <c r="A32" s="50"/>
      <c r="B32" s="28" t="s">
        <v>153</v>
      </c>
    </row>
    <row r="33" spans="1:20">
      <c r="A33" s="51"/>
      <c r="B33" s="24" t="s">
        <v>154</v>
      </c>
    </row>
    <row r="34" spans="1:20">
      <c r="A34" s="47"/>
      <c r="B34" s="28" t="s">
        <v>155</v>
      </c>
    </row>
    <row r="40" spans="1:20">
      <c r="Q40" s="41" t="s">
        <v>161</v>
      </c>
      <c r="R40" s="34"/>
      <c r="S40" s="42"/>
      <c r="T40" s="34"/>
    </row>
    <row r="41" spans="1:20">
      <c r="Q41" s="34"/>
      <c r="R41" s="35" t="s">
        <v>162</v>
      </c>
      <c r="S41" s="42"/>
      <c r="T41" s="35">
        <v>30</v>
      </c>
    </row>
    <row r="42" spans="1:20">
      <c r="Q42" s="34"/>
      <c r="R42" s="35" t="s">
        <v>163</v>
      </c>
      <c r="S42" s="43"/>
      <c r="T42" s="44">
        <v>0.25</v>
      </c>
    </row>
    <row r="43" spans="1:20">
      <c r="Q43" s="34"/>
      <c r="R43" s="35" t="s">
        <v>164</v>
      </c>
      <c r="S43" s="43"/>
      <c r="T43" s="44">
        <v>0.1</v>
      </c>
    </row>
    <row r="44" spans="1:20">
      <c r="Q44" s="45"/>
      <c r="R44" s="35" t="s">
        <v>165</v>
      </c>
      <c r="S44" s="43"/>
      <c r="T44" s="44">
        <v>5.2499999999999998E-2</v>
      </c>
    </row>
  </sheetData>
  <sortState ref="A5:T18">
    <sortCondition ref="T5:T18"/>
  </sortState>
  <mergeCells count="18">
    <mergeCell ref="A27:S27"/>
    <mergeCell ref="A23:S23"/>
    <mergeCell ref="A24:S24"/>
    <mergeCell ref="A25:S25"/>
    <mergeCell ref="A26:S26"/>
    <mergeCell ref="A2:R2"/>
    <mergeCell ref="A3:P3"/>
    <mergeCell ref="T23:AL23"/>
    <mergeCell ref="T24:AL24"/>
    <mergeCell ref="T22:AL22"/>
    <mergeCell ref="T20:AL20"/>
    <mergeCell ref="U18:AM18"/>
    <mergeCell ref="T19:AL19"/>
    <mergeCell ref="A22:S22"/>
    <mergeCell ref="A19:S19"/>
    <mergeCell ref="A20:S20"/>
    <mergeCell ref="A21:S21"/>
    <mergeCell ref="T21:AL21"/>
  </mergeCells>
  <phoneticPr fontId="0" type="noConversion"/>
  <conditionalFormatting sqref="T5:T18">
    <cfRule type="cellIs" dxfId="119" priority="1" stopIfTrue="1" operator="greaterThan">
      <formula>6</formula>
    </cfRule>
    <cfRule type="cellIs" dxfId="118" priority="2" stopIfTrue="1" operator="between">
      <formula>4</formula>
      <formula>6</formula>
    </cfRule>
    <cfRule type="cellIs" dxfId="117" priority="3" stopIfTrue="1" operator="between">
      <formula>3</formula>
      <formula>4</formula>
    </cfRule>
    <cfRule type="cellIs" dxfId="116" priority="4" stopIfTrue="1" operator="between">
      <formula>2</formula>
      <formula>3</formula>
    </cfRule>
    <cfRule type="cellIs" dxfId="115" priority="5" stopIfTrue="1" operator="between">
      <formula>1</formula>
      <formula>2</formula>
    </cfRule>
    <cfRule type="cellIs" dxfId="114" priority="6" stopIfTrue="1" operator="between">
      <formula>0</formula>
      <formula>1</formula>
    </cfRule>
  </conditionalFormatting>
  <pageMargins left="0.75" right="0.75" top="1" bottom="0.33" header="0.5" footer="0.3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M34"/>
  <sheetViews>
    <sheetView topLeftCell="A13" workbookViewId="0">
      <selection activeCell="A27" sqref="A27:S27"/>
    </sheetView>
  </sheetViews>
  <sheetFormatPr defaultRowHeight="13.2"/>
  <cols>
    <col min="1" max="1" width="37.33203125" customWidth="1"/>
    <col min="2" max="2" width="12.6640625" customWidth="1"/>
    <col min="3" max="3" width="25.3320312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0" hidden="1" customWidth="1"/>
  </cols>
  <sheetData>
    <row r="1" spans="1:25">
      <c r="A1" s="33" t="s">
        <v>168</v>
      </c>
      <c r="B1" s="31"/>
      <c r="C1" s="31" t="s">
        <v>156</v>
      </c>
      <c r="D1" s="31" t="s">
        <v>156</v>
      </c>
      <c r="E1" s="31" t="s">
        <v>156</v>
      </c>
      <c r="F1" s="31" t="s">
        <v>156</v>
      </c>
      <c r="G1" s="31" t="s">
        <v>156</v>
      </c>
      <c r="H1" s="31" t="s">
        <v>156</v>
      </c>
      <c r="I1" s="31" t="s">
        <v>156</v>
      </c>
      <c r="J1" s="31" t="s">
        <v>156</v>
      </c>
      <c r="K1" s="31" t="s">
        <v>156</v>
      </c>
      <c r="L1" s="31" t="s">
        <v>156</v>
      </c>
      <c r="M1" s="31" t="s">
        <v>156</v>
      </c>
      <c r="N1" s="31"/>
      <c r="O1" s="31" t="s">
        <v>156</v>
      </c>
      <c r="P1" s="31" t="s">
        <v>156</v>
      </c>
    </row>
    <row r="2" spans="1:25" ht="12.75" customHeight="1">
      <c r="A2" s="207" t="s">
        <v>84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21</v>
      </c>
      <c r="B5" s="13">
        <v>31310</v>
      </c>
      <c r="C5" s="4">
        <v>4.2</v>
      </c>
      <c r="D5" s="4">
        <v>27.09</v>
      </c>
      <c r="E5" s="4">
        <v>56350</v>
      </c>
      <c r="F5" s="4">
        <v>0.9</v>
      </c>
      <c r="G5" s="4">
        <v>19.829999999999998</v>
      </c>
      <c r="H5" s="4">
        <v>23.43</v>
      </c>
      <c r="I5" s="4">
        <v>26.88</v>
      </c>
      <c r="J5" s="4">
        <v>30.71</v>
      </c>
      <c r="K5" s="4">
        <v>35.15</v>
      </c>
      <c r="L5" s="4">
        <v>41250</v>
      </c>
      <c r="M5" s="4">
        <v>48730</v>
      </c>
      <c r="N5" s="12">
        <v>61770</v>
      </c>
      <c r="O5" s="4">
        <v>40510</v>
      </c>
      <c r="P5" s="4">
        <v>48180</v>
      </c>
      <c r="Q5" s="55">
        <f>PV('EMT &amp; Paramedics'!$T$44/12,'EMT &amp; Paramedics'!$T$41*12,-((N5/12)*'EMT &amp; Paramedics'!$T$42))</f>
        <v>233043.52995252601</v>
      </c>
      <c r="R5" s="40">
        <f t="shared" ref="R5:R18" si="0">S5*0.9</f>
        <v>109260</v>
      </c>
      <c r="S5" s="10">
        <v>121400</v>
      </c>
      <c r="T5" s="32">
        <f t="shared" ref="T5:T18" si="1">R5/Q5</f>
        <v>0.46883944824495954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96</v>
      </c>
      <c r="B6" s="13">
        <v>9870</v>
      </c>
      <c r="C6" s="67">
        <v>4.5</v>
      </c>
      <c r="D6" s="67">
        <v>30.33</v>
      </c>
      <c r="E6" s="67">
        <v>63080</v>
      </c>
      <c r="F6" s="67">
        <v>1.5</v>
      </c>
      <c r="G6" s="67">
        <v>22.47</v>
      </c>
      <c r="H6" s="67">
        <v>25.94</v>
      </c>
      <c r="I6" s="67">
        <v>30.39</v>
      </c>
      <c r="J6" s="67">
        <v>34.869999999999997</v>
      </c>
      <c r="K6" s="67">
        <v>38.85</v>
      </c>
      <c r="L6" s="67">
        <v>46740</v>
      </c>
      <c r="M6" s="67">
        <v>53950</v>
      </c>
      <c r="N6" s="12">
        <v>71270</v>
      </c>
      <c r="O6" s="63" t="s">
        <v>51</v>
      </c>
      <c r="P6" s="63" t="s">
        <v>52</v>
      </c>
      <c r="Q6" s="55">
        <f>PV('EMT &amp; Paramedics'!$T$44/12,'EMT &amp; Paramedics'!$T$41*12,-((N6/12)*'EMT &amp; Paramedics'!$T$42))</f>
        <v>268884.77221493493</v>
      </c>
      <c r="R6" s="40">
        <f t="shared" si="0"/>
        <v>127620</v>
      </c>
      <c r="S6" s="10">
        <v>141800</v>
      </c>
      <c r="T6" s="32">
        <f t="shared" si="1"/>
        <v>0.47462710122530127</v>
      </c>
      <c r="W6" s="15" t="s">
        <v>90</v>
      </c>
      <c r="Y6" s="38">
        <v>0.3</v>
      </c>
    </row>
    <row r="7" spans="1:25" s="15" customFormat="1">
      <c r="A7" s="2" t="s">
        <v>36</v>
      </c>
      <c r="B7" s="13">
        <v>16960</v>
      </c>
      <c r="C7" s="12">
        <v>6.4</v>
      </c>
      <c r="D7" s="12">
        <v>31.62</v>
      </c>
      <c r="E7" s="12">
        <v>65770</v>
      </c>
      <c r="F7" s="12">
        <v>0.9</v>
      </c>
      <c r="G7" s="12">
        <v>23.79</v>
      </c>
      <c r="H7" s="12">
        <v>27.4</v>
      </c>
      <c r="I7" s="12">
        <v>31.48</v>
      </c>
      <c r="J7" s="12">
        <v>35.25</v>
      </c>
      <c r="K7" s="12">
        <v>39.67</v>
      </c>
      <c r="L7" s="12">
        <v>49480</v>
      </c>
      <c r="M7" s="12">
        <v>56990</v>
      </c>
      <c r="N7" s="12">
        <v>65660</v>
      </c>
      <c r="O7" s="4">
        <v>27830</v>
      </c>
      <c r="P7" s="4">
        <v>33990</v>
      </c>
      <c r="Q7" s="55">
        <f>PV('EMT &amp; Paramedics'!$T$44/12,'EMT &amp; Paramedics'!$T$41*12,-((N7/12)*'EMT &amp; Paramedics'!$T$42))</f>
        <v>247719.57546839662</v>
      </c>
      <c r="R7" s="40">
        <f t="shared" si="0"/>
        <v>117990</v>
      </c>
      <c r="S7" s="10">
        <v>131100</v>
      </c>
      <c r="T7" s="32">
        <f t="shared" si="1"/>
        <v>0.47630470776037981</v>
      </c>
      <c r="W7" s="15" t="s">
        <v>91</v>
      </c>
      <c r="Y7" s="38">
        <v>0.05</v>
      </c>
    </row>
    <row r="8" spans="1:25" s="15" customFormat="1">
      <c r="A8" s="2" t="s">
        <v>33</v>
      </c>
      <c r="B8" s="13">
        <v>17780</v>
      </c>
      <c r="C8" s="12">
        <v>3.2</v>
      </c>
      <c r="D8" s="12">
        <v>27.16</v>
      </c>
      <c r="E8" s="12">
        <v>56490</v>
      </c>
      <c r="F8" s="12">
        <v>0.9</v>
      </c>
      <c r="G8" s="12">
        <v>19.579999999999998</v>
      </c>
      <c r="H8" s="12">
        <v>22.56</v>
      </c>
      <c r="I8" s="12">
        <v>26.28</v>
      </c>
      <c r="J8" s="12">
        <v>30.49</v>
      </c>
      <c r="K8" s="12">
        <v>36</v>
      </c>
      <c r="L8" s="12">
        <v>40730</v>
      </c>
      <c r="M8" s="12">
        <v>46920</v>
      </c>
      <c r="N8" s="12">
        <v>59680</v>
      </c>
      <c r="O8" s="4">
        <v>34390</v>
      </c>
      <c r="P8" s="4">
        <v>47780</v>
      </c>
      <c r="Q8" s="55">
        <f>PV('EMT &amp; Paramedics'!$T$44/12,'EMT &amp; Paramedics'!$T$41*12,-((N8/12)*'EMT &amp; Paramedics'!$T$42))</f>
        <v>225158.45665479606</v>
      </c>
      <c r="R8" s="40">
        <f t="shared" si="0"/>
        <v>129690</v>
      </c>
      <c r="S8" s="10">
        <v>144100</v>
      </c>
      <c r="T8" s="32">
        <f t="shared" si="1"/>
        <v>0.57599435493926632</v>
      </c>
      <c r="W8" s="15" t="s">
        <v>93</v>
      </c>
      <c r="Y8" s="38">
        <v>0.06</v>
      </c>
    </row>
    <row r="9" spans="1:25" s="15" customFormat="1">
      <c r="A9" s="2" t="s">
        <v>34</v>
      </c>
      <c r="B9" s="13">
        <v>38740</v>
      </c>
      <c r="C9" s="12">
        <v>3.1</v>
      </c>
      <c r="D9" s="12">
        <v>28.37</v>
      </c>
      <c r="E9" s="12">
        <v>59010</v>
      </c>
      <c r="F9" s="12">
        <v>0.8</v>
      </c>
      <c r="G9" s="12">
        <v>20.059999999999999</v>
      </c>
      <c r="H9" s="12">
        <v>23.68</v>
      </c>
      <c r="I9" s="12">
        <v>27.46</v>
      </c>
      <c r="J9" s="12">
        <v>32.369999999999997</v>
      </c>
      <c r="K9" s="12">
        <v>37.46</v>
      </c>
      <c r="L9" s="12">
        <v>41730</v>
      </c>
      <c r="M9" s="12">
        <v>49250</v>
      </c>
      <c r="N9" s="12">
        <v>60210</v>
      </c>
      <c r="O9" s="4">
        <v>34550</v>
      </c>
      <c r="P9" s="4">
        <v>39730</v>
      </c>
      <c r="Q9" s="55">
        <f>PV('EMT &amp; Paramedics'!$T$44/12,'EMT &amp; Paramedics'!$T$41*12,-((N9/12)*'EMT &amp; Paramedics'!$T$42))</f>
        <v>227158.02069680416</v>
      </c>
      <c r="R9" s="40">
        <f t="shared" si="0"/>
        <v>135630</v>
      </c>
      <c r="S9" s="10">
        <v>150700</v>
      </c>
      <c r="T9" s="32">
        <f t="shared" si="1"/>
        <v>0.5970733482531535</v>
      </c>
      <c r="Y9" s="38"/>
    </row>
    <row r="10" spans="1:25" s="15" customFormat="1">
      <c r="A10" s="2" t="s">
        <v>37</v>
      </c>
      <c r="B10" s="13">
        <v>14850</v>
      </c>
      <c r="C10" s="12">
        <v>7.3</v>
      </c>
      <c r="D10" s="12">
        <v>25.65</v>
      </c>
      <c r="E10" s="12">
        <v>53350</v>
      </c>
      <c r="F10" s="12">
        <v>1</v>
      </c>
      <c r="G10" s="12">
        <v>19.52</v>
      </c>
      <c r="H10" s="12">
        <v>21.74</v>
      </c>
      <c r="I10" s="12">
        <v>24.98</v>
      </c>
      <c r="J10" s="12">
        <v>28.41</v>
      </c>
      <c r="K10" s="12">
        <v>32.35</v>
      </c>
      <c r="L10" s="12">
        <v>40600</v>
      </c>
      <c r="M10" s="12">
        <v>45220</v>
      </c>
      <c r="N10" s="12">
        <v>58040</v>
      </c>
      <c r="O10" s="4">
        <v>34310</v>
      </c>
      <c r="P10" s="4">
        <v>43560</v>
      </c>
      <c r="Q10" s="55">
        <f>PV('EMT &amp; Paramedics'!$T$44/12,'EMT &amp; Paramedics'!$T$41*12,-((N10/12)*'EMT &amp; Paramedics'!$T$42))</f>
        <v>218971.12641160126</v>
      </c>
      <c r="R10" s="40">
        <f t="shared" si="0"/>
        <v>134280</v>
      </c>
      <c r="S10" s="10">
        <v>149200</v>
      </c>
      <c r="T10" s="32">
        <f t="shared" si="1"/>
        <v>0.61323153513670625</v>
      </c>
      <c r="Y10" s="38">
        <f>IF($AD8=0,0,(PV($AD8/12,$AC$5*12,-(((Y$4/12)*$AD$6)))))</f>
        <v>0</v>
      </c>
    </row>
    <row r="11" spans="1:25" s="15" customFormat="1" ht="26.4">
      <c r="A11" s="2" t="s">
        <v>22</v>
      </c>
      <c r="B11" s="13">
        <v>66130</v>
      </c>
      <c r="C11" s="12">
        <v>2.2000000000000002</v>
      </c>
      <c r="D11" s="12">
        <v>28.9</v>
      </c>
      <c r="E11" s="12">
        <v>60100</v>
      </c>
      <c r="F11" s="12">
        <v>1.2</v>
      </c>
      <c r="G11" s="12">
        <v>20.059999999999999</v>
      </c>
      <c r="H11" s="12">
        <v>23.75</v>
      </c>
      <c r="I11" s="12">
        <v>28.09</v>
      </c>
      <c r="J11" s="12">
        <v>33.68</v>
      </c>
      <c r="K11" s="12">
        <v>39.299999999999997</v>
      </c>
      <c r="L11" s="12">
        <v>41720</v>
      </c>
      <c r="M11" s="12">
        <v>49390</v>
      </c>
      <c r="N11" s="12">
        <v>67740</v>
      </c>
      <c r="O11" s="4">
        <v>39950</v>
      </c>
      <c r="P11" s="4">
        <v>47380</v>
      </c>
      <c r="Q11" s="55">
        <f>PV('EMT &amp; Paramedics'!$T$44/12,'EMT &amp; Paramedics'!$T$41*12,-((N11/12)*'EMT &amp; Paramedics'!$T$42))</f>
        <v>255566.92114269247</v>
      </c>
      <c r="R11" s="40">
        <f t="shared" si="0"/>
        <v>183870</v>
      </c>
      <c r="S11" s="10">
        <v>204300</v>
      </c>
      <c r="T11" s="32">
        <f t="shared" si="1"/>
        <v>0.71945930708825412</v>
      </c>
      <c r="Y11" s="38"/>
    </row>
    <row r="12" spans="1:25" s="15" customFormat="1">
      <c r="A12" s="2" t="s">
        <v>35</v>
      </c>
      <c r="B12" s="13">
        <v>44840</v>
      </c>
      <c r="C12" s="12">
        <v>5.9</v>
      </c>
      <c r="D12" s="12">
        <v>30.66</v>
      </c>
      <c r="E12" s="12">
        <v>63770</v>
      </c>
      <c r="F12" s="12">
        <v>0.9</v>
      </c>
      <c r="G12" s="12">
        <v>21.19</v>
      </c>
      <c r="H12" s="12">
        <v>25.73</v>
      </c>
      <c r="I12" s="12">
        <v>30.6</v>
      </c>
      <c r="J12" s="12">
        <v>35.840000000000003</v>
      </c>
      <c r="K12" s="12">
        <v>41.19</v>
      </c>
      <c r="L12" s="12">
        <v>44080</v>
      </c>
      <c r="M12" s="12">
        <v>53530</v>
      </c>
      <c r="N12" s="12">
        <v>68280</v>
      </c>
      <c r="O12" s="4">
        <v>39990</v>
      </c>
      <c r="P12" s="4">
        <v>50730</v>
      </c>
      <c r="Q12" s="55">
        <f>PV('EMT &amp; Paramedics'!$T$44/12,'EMT &amp; Paramedics'!$T$41*12,-((N12/12)*'EMT &amp; Paramedics'!$T$42))</f>
        <v>257604.21280813465</v>
      </c>
      <c r="R12" s="40">
        <f t="shared" si="0"/>
        <v>189900</v>
      </c>
      <c r="S12" s="10">
        <v>211000</v>
      </c>
      <c r="T12" s="32">
        <f t="shared" si="1"/>
        <v>0.73717738514408071</v>
      </c>
      <c r="Y12" s="38"/>
    </row>
    <row r="13" spans="1:25" s="15" customFormat="1">
      <c r="A13" s="2" t="s">
        <v>38</v>
      </c>
      <c r="B13" s="13">
        <v>8070</v>
      </c>
      <c r="C13" s="12">
        <v>18.399999999999999</v>
      </c>
      <c r="D13" s="12">
        <v>27.44</v>
      </c>
      <c r="E13" s="12">
        <v>57080</v>
      </c>
      <c r="F13" s="12">
        <v>2</v>
      </c>
      <c r="G13" s="12">
        <v>20.059999999999999</v>
      </c>
      <c r="H13" s="12">
        <v>23.21</v>
      </c>
      <c r="I13" s="12">
        <v>26.05</v>
      </c>
      <c r="J13" s="12">
        <v>29.23</v>
      </c>
      <c r="K13" s="12">
        <v>35.64</v>
      </c>
      <c r="L13" s="12">
        <v>41720</v>
      </c>
      <c r="M13" s="12">
        <v>48270</v>
      </c>
      <c r="N13" s="12">
        <v>60280</v>
      </c>
      <c r="O13" s="4">
        <v>29200</v>
      </c>
      <c r="P13" s="4">
        <v>34290</v>
      </c>
      <c r="Q13" s="55">
        <f>PV('EMT &amp; Paramedics'!$T$44/12,'EMT &amp; Paramedics'!$T$41*12,-((N13/12)*'EMT &amp; Paramedics'!$T$42))</f>
        <v>227422.11406084293</v>
      </c>
      <c r="R13" s="40">
        <f t="shared" si="0"/>
        <v>174600</v>
      </c>
      <c r="S13" s="10">
        <v>194000</v>
      </c>
      <c r="T13" s="32">
        <f t="shared" si="1"/>
        <v>0.76773536610994975</v>
      </c>
      <c r="Y13" s="38"/>
    </row>
    <row r="14" spans="1:25" s="15" customFormat="1">
      <c r="A14" s="2" t="s">
        <v>95</v>
      </c>
      <c r="B14" s="13">
        <v>22530</v>
      </c>
      <c r="C14" s="12">
        <v>8.8000000000000007</v>
      </c>
      <c r="D14" s="12">
        <v>28.31</v>
      </c>
      <c r="E14" s="12">
        <v>58880</v>
      </c>
      <c r="F14" s="12">
        <v>1.7</v>
      </c>
      <c r="G14" s="12">
        <v>18.47</v>
      </c>
      <c r="H14" s="12">
        <v>22.96</v>
      </c>
      <c r="I14" s="12">
        <v>28.43</v>
      </c>
      <c r="J14" s="12">
        <v>33.590000000000003</v>
      </c>
      <c r="K14" s="12">
        <v>37.61</v>
      </c>
      <c r="L14" s="12">
        <v>38420</v>
      </c>
      <c r="M14" s="12">
        <v>47750</v>
      </c>
      <c r="N14" s="12">
        <v>73870</v>
      </c>
      <c r="O14" s="63" t="s">
        <v>65</v>
      </c>
      <c r="P14" s="63" t="s">
        <v>66</v>
      </c>
      <c r="Q14" s="55">
        <f>PV('EMT &amp; Paramedics'!$T$44/12,'EMT &amp; Paramedics'!$T$41*12,-((N14/12)*'EMT &amp; Paramedics'!$T$42))</f>
        <v>278693.9543078047</v>
      </c>
      <c r="R14" s="40">
        <f t="shared" si="0"/>
        <v>221580</v>
      </c>
      <c r="S14" s="10">
        <v>246200</v>
      </c>
      <c r="T14" s="32">
        <f t="shared" si="1"/>
        <v>0.79506568612276052</v>
      </c>
      <c r="Y14" s="38"/>
    </row>
    <row r="15" spans="1:25" s="15" customFormat="1">
      <c r="A15" s="2" t="s">
        <v>16</v>
      </c>
      <c r="B15" s="13">
        <v>19240</v>
      </c>
      <c r="C15" s="62">
        <v>7.8</v>
      </c>
      <c r="D15" s="62">
        <v>29.46</v>
      </c>
      <c r="E15" s="62">
        <v>61270</v>
      </c>
      <c r="F15" s="62">
        <v>1.2</v>
      </c>
      <c r="G15" s="62">
        <v>20.82</v>
      </c>
      <c r="H15" s="62">
        <v>25.3</v>
      </c>
      <c r="I15" s="62">
        <v>29.66</v>
      </c>
      <c r="J15" s="62">
        <v>33.94</v>
      </c>
      <c r="K15" s="62">
        <v>37.5</v>
      </c>
      <c r="L15" s="62">
        <v>43310</v>
      </c>
      <c r="M15" s="62">
        <v>52620</v>
      </c>
      <c r="N15" s="12">
        <v>66880</v>
      </c>
      <c r="O15" s="62">
        <v>42750</v>
      </c>
      <c r="P15" s="62">
        <v>57160</v>
      </c>
      <c r="Q15" s="55">
        <f>PV('EMT &amp; Paramedics'!$T$44/12,'EMT &amp; Paramedics'!$T$41*12,-((N15/12)*'EMT &amp; Paramedics'!$T$42))</f>
        <v>252322.34552735859</v>
      </c>
      <c r="R15" s="40">
        <f t="shared" si="0"/>
        <v>201330</v>
      </c>
      <c r="S15" s="10">
        <v>223700</v>
      </c>
      <c r="T15" s="32">
        <f t="shared" si="1"/>
        <v>0.79790792836526792</v>
      </c>
      <c r="Y15" s="38"/>
    </row>
    <row r="16" spans="1:25" s="15" customFormat="1">
      <c r="A16" s="2" t="s">
        <v>32</v>
      </c>
      <c r="B16" s="13">
        <v>27600</v>
      </c>
      <c r="C16" s="12">
        <v>5.2</v>
      </c>
      <c r="D16" s="12">
        <v>33.33</v>
      </c>
      <c r="E16" s="12">
        <v>69320</v>
      </c>
      <c r="F16" s="12">
        <v>1.6</v>
      </c>
      <c r="G16" s="12">
        <v>23.67</v>
      </c>
      <c r="H16" s="12">
        <v>27.37</v>
      </c>
      <c r="I16" s="12">
        <v>33.11</v>
      </c>
      <c r="J16" s="12">
        <v>39.549999999999997</v>
      </c>
      <c r="K16" s="12">
        <v>44.87</v>
      </c>
      <c r="L16" s="12">
        <v>49240</v>
      </c>
      <c r="M16" s="12">
        <v>56930</v>
      </c>
      <c r="N16" s="12">
        <v>75230</v>
      </c>
      <c r="O16" s="62">
        <v>43930</v>
      </c>
      <c r="P16" s="62">
        <v>53830</v>
      </c>
      <c r="Q16" s="55">
        <f>PV('EMT &amp; Paramedics'!$T$44/12,'EMT &amp; Paramedics'!$T$41*12,-((N16/12)*'EMT &amp; Paramedics'!$T$42))</f>
        <v>283824.91109484434</v>
      </c>
      <c r="R16" s="40">
        <f t="shared" si="0"/>
        <v>227700</v>
      </c>
      <c r="S16" s="10">
        <v>253000</v>
      </c>
      <c r="T16" s="32">
        <f t="shared" si="1"/>
        <v>0.80225516189419555</v>
      </c>
      <c r="Y16" s="38"/>
    </row>
    <row r="17" spans="1:39" s="15" customFormat="1">
      <c r="A17" s="2" t="s">
        <v>31</v>
      </c>
      <c r="B17" s="13">
        <v>27450</v>
      </c>
      <c r="C17" s="12">
        <v>5.5</v>
      </c>
      <c r="D17" s="12">
        <v>33.31</v>
      </c>
      <c r="E17" s="12">
        <v>69290</v>
      </c>
      <c r="F17" s="12">
        <v>1</v>
      </c>
      <c r="G17" s="12">
        <v>23.82</v>
      </c>
      <c r="H17" s="12">
        <v>27.66</v>
      </c>
      <c r="I17" s="12">
        <v>33.24</v>
      </c>
      <c r="J17" s="12">
        <v>38.880000000000003</v>
      </c>
      <c r="K17" s="12">
        <v>44.33</v>
      </c>
      <c r="L17" s="12">
        <v>49550</v>
      </c>
      <c r="M17" s="12">
        <v>57520</v>
      </c>
      <c r="N17" s="12">
        <v>74890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282542.1718980844</v>
      </c>
      <c r="R17" s="40">
        <f t="shared" si="0"/>
        <v>295560</v>
      </c>
      <c r="S17" s="10">
        <v>328400</v>
      </c>
      <c r="T17" s="32">
        <f t="shared" si="1"/>
        <v>1.0460739294756014</v>
      </c>
      <c r="Y17" s="38"/>
    </row>
    <row r="18" spans="1:39" s="15" customFormat="1">
      <c r="A18" s="256" t="s">
        <v>20</v>
      </c>
      <c r="B18" s="13">
        <v>7460</v>
      </c>
      <c r="C18" s="12">
        <v>19.600000000000001</v>
      </c>
      <c r="D18" s="12">
        <v>33.33</v>
      </c>
      <c r="E18" s="12">
        <v>69320</v>
      </c>
      <c r="F18" s="12">
        <v>1.8</v>
      </c>
      <c r="G18" s="12">
        <v>25.11</v>
      </c>
      <c r="H18" s="12">
        <v>29.62</v>
      </c>
      <c r="I18" s="12">
        <v>33.46</v>
      </c>
      <c r="J18" s="12">
        <v>37.53</v>
      </c>
      <c r="K18" s="12">
        <v>42.88</v>
      </c>
      <c r="L18" s="12">
        <v>52240</v>
      </c>
      <c r="M18" s="12">
        <v>61610</v>
      </c>
      <c r="N18" s="12">
        <v>79920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301519.16648544406</v>
      </c>
      <c r="R18" s="40">
        <f t="shared" si="0"/>
        <v>521100</v>
      </c>
      <c r="S18" s="10">
        <v>579000</v>
      </c>
      <c r="T18" s="32">
        <f t="shared" si="1"/>
        <v>1.7282483434603029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4:S24"/>
    <mergeCell ref="A27:S27"/>
    <mergeCell ref="A25:S25"/>
    <mergeCell ref="A26:S26"/>
    <mergeCell ref="A23:T23"/>
    <mergeCell ref="A2:P2"/>
    <mergeCell ref="A3:P3"/>
    <mergeCell ref="A22:S22"/>
    <mergeCell ref="A19:S19"/>
    <mergeCell ref="A20:S20"/>
    <mergeCell ref="A21:S21"/>
  </mergeCells>
  <phoneticPr fontId="0" type="noConversion"/>
  <conditionalFormatting sqref="T5:T18">
    <cfRule type="cellIs" dxfId="65" priority="1" stopIfTrue="1" operator="greaterThan">
      <formula>6</formula>
    </cfRule>
    <cfRule type="cellIs" dxfId="64" priority="2" stopIfTrue="1" operator="between">
      <formula>4</formula>
      <formula>6</formula>
    </cfRule>
    <cfRule type="cellIs" dxfId="63" priority="3" stopIfTrue="1" operator="between">
      <formula>3</formula>
      <formula>4</formula>
    </cfRule>
    <cfRule type="cellIs" dxfId="62" priority="4" stopIfTrue="1" operator="between">
      <formula>2</formula>
      <formula>3</formula>
    </cfRule>
    <cfRule type="cellIs" dxfId="61" priority="5" stopIfTrue="1" operator="between">
      <formula>1</formula>
      <formula>2</formula>
    </cfRule>
    <cfRule type="cellIs" dxfId="60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M34"/>
  <sheetViews>
    <sheetView topLeftCell="A10" workbookViewId="0">
      <selection activeCell="A27" sqref="A27:S27"/>
    </sheetView>
  </sheetViews>
  <sheetFormatPr defaultRowHeight="13.2"/>
  <cols>
    <col min="1" max="1" width="36.5546875" customWidth="1"/>
    <col min="2" max="2" width="12.6640625" customWidth="1"/>
    <col min="3" max="3" width="25.3320312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0" hidden="1" customWidth="1"/>
  </cols>
  <sheetData>
    <row r="1" spans="1:25">
      <c r="A1" s="33" t="s">
        <v>168</v>
      </c>
      <c r="B1" s="31"/>
      <c r="C1" s="31" t="s">
        <v>156</v>
      </c>
      <c r="D1" s="31" t="s">
        <v>156</v>
      </c>
      <c r="E1" s="31" t="s">
        <v>156</v>
      </c>
      <c r="F1" s="31" t="s">
        <v>156</v>
      </c>
      <c r="G1" s="31" t="s">
        <v>156</v>
      </c>
      <c r="H1" s="31" t="s">
        <v>156</v>
      </c>
      <c r="I1" s="31" t="s">
        <v>156</v>
      </c>
      <c r="J1" s="31" t="s">
        <v>156</v>
      </c>
      <c r="K1" s="31" t="s">
        <v>156</v>
      </c>
      <c r="L1" s="31" t="s">
        <v>156</v>
      </c>
      <c r="M1" s="31" t="s">
        <v>156</v>
      </c>
      <c r="N1" s="31"/>
      <c r="O1" s="31" t="s">
        <v>156</v>
      </c>
      <c r="P1" s="31" t="s">
        <v>156</v>
      </c>
    </row>
    <row r="2" spans="1:25" ht="12.75" customHeight="1">
      <c r="A2" s="207" t="s">
        <v>85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21</v>
      </c>
      <c r="B5" s="13">
        <v>620</v>
      </c>
      <c r="C5" s="4">
        <v>39.1</v>
      </c>
      <c r="D5" s="4">
        <v>21.22</v>
      </c>
      <c r="E5" s="4">
        <v>44130</v>
      </c>
      <c r="F5" s="4">
        <v>3.4</v>
      </c>
      <c r="G5" s="4">
        <v>14.55</v>
      </c>
      <c r="H5" s="4">
        <v>16.600000000000001</v>
      </c>
      <c r="I5" s="4">
        <v>19.55</v>
      </c>
      <c r="J5" s="4">
        <v>25.49</v>
      </c>
      <c r="K5" s="4">
        <v>31.04</v>
      </c>
      <c r="L5" s="4">
        <v>30260</v>
      </c>
      <c r="M5" s="4">
        <v>34530</v>
      </c>
      <c r="N5" s="57">
        <v>52510</v>
      </c>
      <c r="O5" s="4">
        <v>40510</v>
      </c>
      <c r="P5" s="4">
        <v>48180</v>
      </c>
      <c r="Q5" s="55">
        <f>PV('EMT &amp; Paramedics'!$T$44/12,'EMT &amp; Paramedics'!$T$41*12,-((N5/12)*'EMT &amp; Paramedics'!$T$42))</f>
        <v>198107.75065253588</v>
      </c>
      <c r="R5" s="40">
        <f t="shared" ref="R5:R18" si="0">S5*0.9</f>
        <v>109260</v>
      </c>
      <c r="S5" s="10">
        <v>121400</v>
      </c>
      <c r="T5" s="32">
        <f t="shared" ref="T5:T18" si="1">R5/Q5</f>
        <v>0.55151804833538665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36</v>
      </c>
      <c r="B6" s="13">
        <v>1030</v>
      </c>
      <c r="C6" s="67">
        <v>8.6999999999999993</v>
      </c>
      <c r="D6" s="67">
        <v>20.8</v>
      </c>
      <c r="E6" s="67">
        <v>43260</v>
      </c>
      <c r="F6" s="67">
        <v>2.7</v>
      </c>
      <c r="G6" s="67">
        <v>12.77</v>
      </c>
      <c r="H6" s="67">
        <v>17.559999999999999</v>
      </c>
      <c r="I6" s="67">
        <v>21.22</v>
      </c>
      <c r="J6" s="67">
        <v>24.49</v>
      </c>
      <c r="K6" s="67">
        <v>27.64</v>
      </c>
      <c r="L6" s="67">
        <v>26560</v>
      </c>
      <c r="M6" s="67">
        <v>36530</v>
      </c>
      <c r="N6" s="57">
        <v>55690</v>
      </c>
      <c r="O6" s="4">
        <v>27830</v>
      </c>
      <c r="P6" s="4">
        <v>33990</v>
      </c>
      <c r="Q6" s="55">
        <f>PV('EMT &amp; Paramedics'!$T$44/12,'EMT &amp; Paramedics'!$T$41*12,-((N6/12)*'EMT &amp; Paramedics'!$T$42))</f>
        <v>210105.13490458432</v>
      </c>
      <c r="R6" s="40">
        <f t="shared" si="0"/>
        <v>117990</v>
      </c>
      <c r="S6" s="10">
        <v>131100</v>
      </c>
      <c r="T6" s="32">
        <f t="shared" si="1"/>
        <v>0.56157599410211057</v>
      </c>
      <c r="W6" s="15" t="s">
        <v>90</v>
      </c>
      <c r="Y6" s="38">
        <v>0.3</v>
      </c>
    </row>
    <row r="7" spans="1:25" s="15" customFormat="1">
      <c r="A7" s="2" t="s">
        <v>33</v>
      </c>
      <c r="B7" s="13">
        <v>200</v>
      </c>
      <c r="C7" s="12">
        <v>4.5999999999999996</v>
      </c>
      <c r="D7" s="12">
        <v>20.93</v>
      </c>
      <c r="E7" s="12">
        <v>43520</v>
      </c>
      <c r="F7" s="12">
        <v>3.1</v>
      </c>
      <c r="G7" s="12">
        <v>12.22</v>
      </c>
      <c r="H7" s="12">
        <v>15.99</v>
      </c>
      <c r="I7" s="12">
        <v>19.57</v>
      </c>
      <c r="J7" s="12">
        <v>25.2</v>
      </c>
      <c r="K7" s="12">
        <v>32.65</v>
      </c>
      <c r="L7" s="12">
        <v>25410</v>
      </c>
      <c r="M7" s="12">
        <v>33260</v>
      </c>
      <c r="N7" s="57">
        <v>51550</v>
      </c>
      <c r="O7" s="4">
        <v>34390</v>
      </c>
      <c r="P7" s="4">
        <v>47780</v>
      </c>
      <c r="Q7" s="55">
        <f>PV('EMT &amp; Paramedics'!$T$44/12,'EMT &amp; Paramedics'!$T$41*12,-((N7/12)*'EMT &amp; Paramedics'!$T$42))</f>
        <v>194485.89880286087</v>
      </c>
      <c r="R7" s="40">
        <f t="shared" si="0"/>
        <v>129690</v>
      </c>
      <c r="S7" s="10">
        <v>144100</v>
      </c>
      <c r="T7" s="32">
        <f t="shared" si="1"/>
        <v>0.66683497774540079</v>
      </c>
      <c r="W7" s="15" t="s">
        <v>91</v>
      </c>
      <c r="Y7" s="38">
        <v>0.05</v>
      </c>
    </row>
    <row r="8" spans="1:25" s="15" customFormat="1">
      <c r="A8" s="2" t="s">
        <v>96</v>
      </c>
      <c r="B8" s="14" t="s">
        <v>112</v>
      </c>
      <c r="C8" s="63" t="s">
        <v>113</v>
      </c>
      <c r="D8" s="63" t="s">
        <v>114</v>
      </c>
      <c r="E8" s="63" t="s">
        <v>115</v>
      </c>
      <c r="F8" s="63" t="s">
        <v>116</v>
      </c>
      <c r="G8" s="63" t="s">
        <v>46</v>
      </c>
      <c r="H8" s="63" t="s">
        <v>117</v>
      </c>
      <c r="I8" s="63" t="s">
        <v>118</v>
      </c>
      <c r="J8" s="63" t="s">
        <v>119</v>
      </c>
      <c r="K8" s="63" t="s">
        <v>120</v>
      </c>
      <c r="L8" s="63" t="s">
        <v>121</v>
      </c>
      <c r="M8" s="63" t="s">
        <v>122</v>
      </c>
      <c r="N8" s="57">
        <v>43110</v>
      </c>
      <c r="O8" s="63" t="s">
        <v>51</v>
      </c>
      <c r="P8" s="63" t="s">
        <v>52</v>
      </c>
      <c r="Q8" s="55">
        <f>PV('EMT &amp; Paramedics'!$T$44/12,'EMT &amp; Paramedics'!$T$41*12,-((N8/12)*'EMT &amp; Paramedics'!$T$42))</f>
        <v>162643.78462446813</v>
      </c>
      <c r="R8" s="40">
        <f t="shared" si="0"/>
        <v>127620</v>
      </c>
      <c r="S8" s="10">
        <v>141800</v>
      </c>
      <c r="T8" s="32">
        <f t="shared" si="1"/>
        <v>0.78465955704772039</v>
      </c>
      <c r="W8" s="15" t="s">
        <v>93</v>
      </c>
      <c r="Y8" s="38">
        <v>0.06</v>
      </c>
    </row>
    <row r="9" spans="1:25" s="15" customFormat="1">
      <c r="A9" s="2" t="s">
        <v>37</v>
      </c>
      <c r="B9" s="13">
        <v>260</v>
      </c>
      <c r="C9" s="12">
        <v>16.899999999999999</v>
      </c>
      <c r="D9" s="12">
        <v>15.16</v>
      </c>
      <c r="E9" s="12">
        <v>31530</v>
      </c>
      <c r="F9" s="12">
        <v>1.8</v>
      </c>
      <c r="G9" s="12">
        <v>8.64</v>
      </c>
      <c r="H9" s="12">
        <v>11.82</v>
      </c>
      <c r="I9" s="12">
        <v>14.03</v>
      </c>
      <c r="J9" s="12">
        <v>17.170000000000002</v>
      </c>
      <c r="K9" s="12">
        <v>22.77</v>
      </c>
      <c r="L9" s="12">
        <v>17980</v>
      </c>
      <c r="M9" s="12">
        <v>24580</v>
      </c>
      <c r="N9" s="57">
        <v>43720</v>
      </c>
      <c r="O9" s="4">
        <v>34310</v>
      </c>
      <c r="P9" s="4">
        <v>43560</v>
      </c>
      <c r="Q9" s="55">
        <f>PV('EMT &amp; Paramedics'!$T$44/12,'EMT &amp; Paramedics'!$T$41*12,-((N9/12)*'EMT &amp; Paramedics'!$T$42))</f>
        <v>164945.16965394912</v>
      </c>
      <c r="R9" s="40">
        <f t="shared" si="0"/>
        <v>134280</v>
      </c>
      <c r="S9" s="10">
        <v>149200</v>
      </c>
      <c r="T9" s="32">
        <f t="shared" si="1"/>
        <v>0.81408870767004637</v>
      </c>
      <c r="Y9" s="38"/>
    </row>
    <row r="10" spans="1:25" s="15" customFormat="1">
      <c r="A10" s="2" t="s">
        <v>34</v>
      </c>
      <c r="B10" s="13">
        <v>410</v>
      </c>
      <c r="C10" s="12">
        <v>6.5</v>
      </c>
      <c r="D10" s="12">
        <v>17.66</v>
      </c>
      <c r="E10" s="12">
        <v>36730</v>
      </c>
      <c r="F10" s="12">
        <v>7.1</v>
      </c>
      <c r="G10" s="12">
        <v>12.18</v>
      </c>
      <c r="H10" s="12">
        <v>13.04</v>
      </c>
      <c r="I10" s="12">
        <v>14.53</v>
      </c>
      <c r="J10" s="12">
        <v>21.31</v>
      </c>
      <c r="K10" s="12">
        <v>30.1</v>
      </c>
      <c r="L10" s="12">
        <v>25330</v>
      </c>
      <c r="M10" s="12">
        <v>27130</v>
      </c>
      <c r="N10" s="57">
        <v>40350</v>
      </c>
      <c r="O10" s="4">
        <v>34550</v>
      </c>
      <c r="P10" s="4">
        <v>39730</v>
      </c>
      <c r="Q10" s="55">
        <f>PV('EMT &amp; Paramedics'!$T$44/12,'EMT &amp; Paramedics'!$T$41*12,-((N10/12)*'EMT &amp; Paramedics'!$T$42))</f>
        <v>152230.96055665248</v>
      </c>
      <c r="R10" s="40">
        <f t="shared" si="0"/>
        <v>135630</v>
      </c>
      <c r="S10" s="10">
        <v>150700</v>
      </c>
      <c r="T10" s="32">
        <f t="shared" si="1"/>
        <v>0.8909488549770106</v>
      </c>
      <c r="Y10" s="38">
        <f>IF($AD8=0,0,(PV($AD8/12,$AC$5*12,-(((Y$4/12)*$AD$6)))))</f>
        <v>0</v>
      </c>
    </row>
    <row r="11" spans="1:25" s="15" customFormat="1" ht="26.4">
      <c r="A11" s="2" t="s">
        <v>22</v>
      </c>
      <c r="B11" s="13">
        <v>2400</v>
      </c>
      <c r="C11" s="12">
        <v>14.7</v>
      </c>
      <c r="D11" s="12">
        <v>20</v>
      </c>
      <c r="E11" s="12">
        <v>41600</v>
      </c>
      <c r="F11" s="12">
        <v>5.0999999999999996</v>
      </c>
      <c r="G11" s="12">
        <v>10.23</v>
      </c>
      <c r="H11" s="12">
        <v>14.73</v>
      </c>
      <c r="I11" s="12">
        <v>17.760000000000002</v>
      </c>
      <c r="J11" s="12">
        <v>24.05</v>
      </c>
      <c r="K11" s="12">
        <v>33.270000000000003</v>
      </c>
      <c r="L11" s="12">
        <v>21290</v>
      </c>
      <c r="M11" s="12">
        <v>30630</v>
      </c>
      <c r="N11" s="57">
        <v>53690</v>
      </c>
      <c r="O11" s="4">
        <v>39950</v>
      </c>
      <c r="P11" s="4">
        <v>47380</v>
      </c>
      <c r="Q11" s="55">
        <f>PV('EMT &amp; Paramedics'!$T$44/12,'EMT &amp; Paramedics'!$T$41*12,-((N11/12)*'EMT &amp; Paramedics'!$T$42))</f>
        <v>202559.61021776142</v>
      </c>
      <c r="R11" s="40">
        <f t="shared" si="0"/>
        <v>183870</v>
      </c>
      <c r="S11" s="10">
        <v>204300</v>
      </c>
      <c r="T11" s="32">
        <f t="shared" si="1"/>
        <v>0.90773278938644686</v>
      </c>
      <c r="Y11" s="38"/>
    </row>
    <row r="12" spans="1:25" s="15" customFormat="1">
      <c r="A12" s="2" t="s">
        <v>35</v>
      </c>
      <c r="B12" s="13">
        <v>880</v>
      </c>
      <c r="C12" s="12">
        <v>20.100000000000001</v>
      </c>
      <c r="D12" s="12">
        <v>21.66</v>
      </c>
      <c r="E12" s="12">
        <v>45050</v>
      </c>
      <c r="F12" s="12">
        <v>5.7</v>
      </c>
      <c r="G12" s="12">
        <v>12.5</v>
      </c>
      <c r="H12" s="12">
        <v>15.62</v>
      </c>
      <c r="I12" s="12">
        <v>19.47</v>
      </c>
      <c r="J12" s="12">
        <v>28.64</v>
      </c>
      <c r="K12" s="12">
        <v>35.33</v>
      </c>
      <c r="L12" s="12">
        <v>26000</v>
      </c>
      <c r="M12" s="12">
        <v>32490</v>
      </c>
      <c r="N12" s="57">
        <v>54910</v>
      </c>
      <c r="O12" s="4">
        <v>39990</v>
      </c>
      <c r="P12" s="4">
        <v>50730</v>
      </c>
      <c r="Q12" s="55">
        <f>PV('EMT &amp; Paramedics'!$T$44/12,'EMT &amp; Paramedics'!$T$41*12,-((N12/12)*'EMT &amp; Paramedics'!$T$42))</f>
        <v>207162.38027672339</v>
      </c>
      <c r="R12" s="40">
        <f t="shared" si="0"/>
        <v>189900</v>
      </c>
      <c r="S12" s="10">
        <v>211000</v>
      </c>
      <c r="T12" s="32">
        <f t="shared" si="1"/>
        <v>0.91667222468835974</v>
      </c>
      <c r="Y12" s="38"/>
    </row>
    <row r="13" spans="1:25" s="15" customFormat="1">
      <c r="A13" s="2" t="s">
        <v>38</v>
      </c>
      <c r="B13" s="63" t="s">
        <v>123</v>
      </c>
      <c r="C13" s="63" t="s">
        <v>124</v>
      </c>
      <c r="D13" s="63" t="s">
        <v>125</v>
      </c>
      <c r="E13" s="63" t="s">
        <v>126</v>
      </c>
      <c r="F13" s="63" t="s">
        <v>127</v>
      </c>
      <c r="G13" s="63" t="s">
        <v>128</v>
      </c>
      <c r="H13" s="63" t="s">
        <v>129</v>
      </c>
      <c r="I13" s="63" t="s">
        <v>130</v>
      </c>
      <c r="J13" s="63" t="s">
        <v>131</v>
      </c>
      <c r="K13" s="63" t="s">
        <v>132</v>
      </c>
      <c r="L13" s="63" t="s">
        <v>133</v>
      </c>
      <c r="M13" s="63" t="s">
        <v>134</v>
      </c>
      <c r="N13" s="57">
        <v>46910</v>
      </c>
      <c r="O13" s="4">
        <v>29200</v>
      </c>
      <c r="P13" s="4">
        <v>34290</v>
      </c>
      <c r="Q13" s="55">
        <f>PV('EMT &amp; Paramedics'!$T$44/12,'EMT &amp; Paramedics'!$T$41*12,-((N13/12)*'EMT &amp; Paramedics'!$T$42))</f>
        <v>176980.2815294317</v>
      </c>
      <c r="R13" s="40">
        <f t="shared" si="0"/>
        <v>174600</v>
      </c>
      <c r="S13" s="10">
        <v>194000</v>
      </c>
      <c r="T13" s="32">
        <f t="shared" si="1"/>
        <v>0.98655058343866486</v>
      </c>
      <c r="Y13" s="38"/>
    </row>
    <row r="14" spans="1:25" s="15" customFormat="1">
      <c r="A14" s="2" t="s">
        <v>32</v>
      </c>
      <c r="B14" s="13">
        <v>390</v>
      </c>
      <c r="C14" s="67">
        <v>28.4</v>
      </c>
      <c r="D14" s="67">
        <v>24.39</v>
      </c>
      <c r="E14" s="67">
        <v>50730</v>
      </c>
      <c r="F14" s="67">
        <v>1.8</v>
      </c>
      <c r="G14" s="67">
        <v>16.350000000000001</v>
      </c>
      <c r="H14" s="67">
        <v>19.5</v>
      </c>
      <c r="I14" s="67">
        <v>23.08</v>
      </c>
      <c r="J14" s="67">
        <v>29.78</v>
      </c>
      <c r="K14" s="67">
        <v>35.19</v>
      </c>
      <c r="L14" s="67">
        <v>34020</v>
      </c>
      <c r="M14" s="67">
        <v>40550</v>
      </c>
      <c r="N14" s="57">
        <v>54800</v>
      </c>
      <c r="O14" s="4">
        <v>43930</v>
      </c>
      <c r="P14" s="4">
        <v>53830</v>
      </c>
      <c r="Q14" s="55">
        <f>PV('EMT &amp; Paramedics'!$T$44/12,'EMT &amp; Paramedics'!$T$41*12,-((N14/12)*'EMT &amp; Paramedics'!$T$42))</f>
        <v>206747.37641894814</v>
      </c>
      <c r="R14" s="40">
        <f t="shared" si="0"/>
        <v>227700</v>
      </c>
      <c r="S14" s="10">
        <v>253000</v>
      </c>
      <c r="T14" s="32">
        <f t="shared" si="1"/>
        <v>1.1013440844762834</v>
      </c>
      <c r="Y14" s="38"/>
    </row>
    <row r="15" spans="1:25" s="15" customFormat="1">
      <c r="A15" s="2" t="s">
        <v>16</v>
      </c>
      <c r="B15" s="68">
        <v>410</v>
      </c>
      <c r="C15" s="62">
        <v>22.6</v>
      </c>
      <c r="D15" s="62">
        <v>19.88</v>
      </c>
      <c r="E15" s="62">
        <v>41360</v>
      </c>
      <c r="F15" s="62">
        <v>3.8</v>
      </c>
      <c r="G15" s="62">
        <v>12.58</v>
      </c>
      <c r="H15" s="62">
        <v>14.97</v>
      </c>
      <c r="I15" s="62">
        <v>18.739999999999998</v>
      </c>
      <c r="J15" s="62">
        <v>23.87</v>
      </c>
      <c r="K15" s="62">
        <v>29.69</v>
      </c>
      <c r="L15" s="62">
        <v>26170</v>
      </c>
      <c r="M15" s="62">
        <v>31140</v>
      </c>
      <c r="N15" s="57">
        <v>43010</v>
      </c>
      <c r="O15" s="62">
        <v>42750</v>
      </c>
      <c r="P15" s="62">
        <v>57160</v>
      </c>
      <c r="Q15" s="55">
        <f>PV('EMT &amp; Paramedics'!$T$44/12,'EMT &amp; Paramedics'!$T$41*12,-((N15/12)*'EMT &amp; Paramedics'!$T$42))</f>
        <v>162266.50839012698</v>
      </c>
      <c r="R15" s="40">
        <f t="shared" si="0"/>
        <v>201330</v>
      </c>
      <c r="S15" s="10">
        <v>223700</v>
      </c>
      <c r="T15" s="32">
        <f t="shared" si="1"/>
        <v>1.2407366251817977</v>
      </c>
      <c r="Y15" s="38"/>
    </row>
    <row r="16" spans="1:25" s="15" customFormat="1">
      <c r="A16" s="2" t="s">
        <v>95</v>
      </c>
      <c r="B16" s="14" t="s">
        <v>100</v>
      </c>
      <c r="C16" s="63" t="s">
        <v>101</v>
      </c>
      <c r="D16" s="63" t="s">
        <v>102</v>
      </c>
      <c r="E16" s="63" t="s">
        <v>103</v>
      </c>
      <c r="F16" s="63" t="s">
        <v>104</v>
      </c>
      <c r="G16" s="63" t="s">
        <v>105</v>
      </c>
      <c r="H16" s="63" t="s">
        <v>106</v>
      </c>
      <c r="I16" s="63" t="s">
        <v>107</v>
      </c>
      <c r="J16" s="63" t="s">
        <v>108</v>
      </c>
      <c r="K16" s="63" t="s">
        <v>109</v>
      </c>
      <c r="L16" s="63" t="s">
        <v>110</v>
      </c>
      <c r="M16" s="63" t="s">
        <v>111</v>
      </c>
      <c r="N16" s="57">
        <v>44070</v>
      </c>
      <c r="O16" s="63" t="s">
        <v>65</v>
      </c>
      <c r="P16" s="63" t="s">
        <v>66</v>
      </c>
      <c r="Q16" s="55">
        <f>PV('EMT &amp; Paramedics'!$T$44/12,'EMT &amp; Paramedics'!$T$41*12,-((N16/12)*'EMT &amp; Paramedics'!$T$42))</f>
        <v>166265.63647414313</v>
      </c>
      <c r="R16" s="40">
        <f t="shared" si="0"/>
        <v>221580</v>
      </c>
      <c r="S16" s="10">
        <v>246200</v>
      </c>
      <c r="T16" s="32">
        <f t="shared" si="1"/>
        <v>1.3326866855885708</v>
      </c>
      <c r="Y16" s="38"/>
    </row>
    <row r="17" spans="1:39" s="15" customFormat="1">
      <c r="A17" s="2" t="s">
        <v>31</v>
      </c>
      <c r="B17" s="13">
        <v>1590</v>
      </c>
      <c r="C17" s="12">
        <v>3.5</v>
      </c>
      <c r="D17" s="12">
        <v>23.47</v>
      </c>
      <c r="E17" s="12">
        <v>48820</v>
      </c>
      <c r="F17" s="12">
        <v>1.8</v>
      </c>
      <c r="G17" s="12">
        <v>18.41</v>
      </c>
      <c r="H17" s="12">
        <v>20.74</v>
      </c>
      <c r="I17" s="12">
        <v>22.96</v>
      </c>
      <c r="J17" s="12">
        <v>25.74</v>
      </c>
      <c r="K17" s="12">
        <v>30.61</v>
      </c>
      <c r="L17" s="12">
        <v>38300</v>
      </c>
      <c r="M17" s="12">
        <v>43140</v>
      </c>
      <c r="N17" s="57">
        <v>50580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190826.31932975174</v>
      </c>
      <c r="R17" s="40">
        <f t="shared" si="0"/>
        <v>295560</v>
      </c>
      <c r="S17" s="10">
        <v>328400</v>
      </c>
      <c r="T17" s="32">
        <f t="shared" si="1"/>
        <v>1.5488429533101582</v>
      </c>
      <c r="Y17" s="38"/>
    </row>
    <row r="18" spans="1:39" s="15" customFormat="1">
      <c r="A18" s="256" t="s">
        <v>20</v>
      </c>
      <c r="B18" s="68">
        <v>140</v>
      </c>
      <c r="C18" s="67">
        <v>14.4</v>
      </c>
      <c r="D18" s="67">
        <v>27.85</v>
      </c>
      <c r="E18" s="67">
        <v>57930</v>
      </c>
      <c r="F18" s="67">
        <v>6.9</v>
      </c>
      <c r="G18" s="67">
        <v>19.350000000000001</v>
      </c>
      <c r="H18" s="67">
        <v>21.61</v>
      </c>
      <c r="I18" s="67">
        <v>28.47</v>
      </c>
      <c r="J18" s="67">
        <v>34.21</v>
      </c>
      <c r="K18" s="67">
        <v>37.46</v>
      </c>
      <c r="L18" s="67">
        <v>40250</v>
      </c>
      <c r="M18" s="67">
        <v>44950</v>
      </c>
      <c r="N18" s="201">
        <v>62650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236363.56081472809</v>
      </c>
      <c r="R18" s="40">
        <f t="shared" si="0"/>
        <v>521100</v>
      </c>
      <c r="S18" s="10">
        <v>579000</v>
      </c>
      <c r="T18" s="32">
        <f t="shared" si="1"/>
        <v>2.2046545508275726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4:S24"/>
    <mergeCell ref="A27:S27"/>
    <mergeCell ref="A25:S25"/>
    <mergeCell ref="A26:S26"/>
    <mergeCell ref="A23:T23"/>
    <mergeCell ref="A2:P2"/>
    <mergeCell ref="A3:P3"/>
    <mergeCell ref="A22:S22"/>
    <mergeCell ref="A19:S19"/>
    <mergeCell ref="A20:S20"/>
    <mergeCell ref="A21:S21"/>
  </mergeCells>
  <phoneticPr fontId="0" type="noConversion"/>
  <conditionalFormatting sqref="T5:T18">
    <cfRule type="cellIs" dxfId="59" priority="1" stopIfTrue="1" operator="greaterThan">
      <formula>6</formula>
    </cfRule>
    <cfRule type="cellIs" dxfId="58" priority="2" stopIfTrue="1" operator="between">
      <formula>4</formula>
      <formula>6</formula>
    </cfRule>
    <cfRule type="cellIs" dxfId="57" priority="3" stopIfTrue="1" operator="between">
      <formula>3</formula>
      <formula>4</formula>
    </cfRule>
    <cfRule type="cellIs" dxfId="56" priority="4" stopIfTrue="1" operator="between">
      <formula>2</formula>
      <formula>3</formula>
    </cfRule>
    <cfRule type="cellIs" dxfId="55" priority="5" stopIfTrue="1" operator="between">
      <formula>1</formula>
      <formula>2</formula>
    </cfRule>
    <cfRule type="cellIs" dxfId="54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M34"/>
  <sheetViews>
    <sheetView topLeftCell="A7" workbookViewId="0">
      <selection activeCell="A27" sqref="A27:S27"/>
    </sheetView>
  </sheetViews>
  <sheetFormatPr defaultRowHeight="13.2"/>
  <cols>
    <col min="1" max="1" width="38" customWidth="1"/>
    <col min="2" max="2" width="12.6640625" customWidth="1"/>
    <col min="3" max="3" width="25.3320312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9.109375" hidden="1" customWidth="1"/>
  </cols>
  <sheetData>
    <row r="1" spans="1:25">
      <c r="A1" s="33" t="s">
        <v>168</v>
      </c>
    </row>
    <row r="2" spans="1:25" ht="12.75" customHeight="1">
      <c r="A2" s="216" t="s">
        <v>147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8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21</v>
      </c>
      <c r="B5" s="20">
        <v>4020</v>
      </c>
      <c r="C5" s="20">
        <v>9.6</v>
      </c>
      <c r="D5" s="20">
        <v>35.130000000000003</v>
      </c>
      <c r="E5" s="20">
        <v>73070</v>
      </c>
      <c r="F5" s="20">
        <v>4</v>
      </c>
      <c r="G5" s="20">
        <v>22.05</v>
      </c>
      <c r="H5" s="20">
        <v>25.85</v>
      </c>
      <c r="I5" s="20">
        <v>32.18</v>
      </c>
      <c r="J5" s="20">
        <v>40.67</v>
      </c>
      <c r="K5" s="20">
        <v>49.9</v>
      </c>
      <c r="L5" s="20">
        <v>45870</v>
      </c>
      <c r="M5" s="20">
        <v>53770</v>
      </c>
      <c r="N5" s="57">
        <v>75530</v>
      </c>
      <c r="O5" s="4">
        <v>40510</v>
      </c>
      <c r="P5" s="4">
        <v>48180</v>
      </c>
      <c r="Q5" s="55">
        <f>PV('EMT &amp; Paramedics'!$T$44/12,'EMT &amp; Paramedics'!$T$41*12,-((N5/12)*'EMT &amp; Paramedics'!$T$42))</f>
        <v>284956.73979786778</v>
      </c>
      <c r="R5" s="40">
        <f t="shared" ref="R5:R18" si="0">S5*0.9</f>
        <v>109260</v>
      </c>
      <c r="S5" s="10">
        <v>121400</v>
      </c>
      <c r="T5" s="32">
        <f t="shared" ref="T5:T18" si="1">R5/Q5</f>
        <v>0.38342662144963785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36</v>
      </c>
      <c r="B6" s="20">
        <v>2400</v>
      </c>
      <c r="C6" s="20">
        <v>7</v>
      </c>
      <c r="D6" s="20">
        <v>33.11</v>
      </c>
      <c r="E6" s="20">
        <v>68870</v>
      </c>
      <c r="F6" s="20">
        <v>1.7</v>
      </c>
      <c r="G6" s="20">
        <v>21.95</v>
      </c>
      <c r="H6" s="20">
        <v>26.15</v>
      </c>
      <c r="I6" s="20">
        <v>32.229999999999997</v>
      </c>
      <c r="J6" s="20">
        <v>39.409999999999997</v>
      </c>
      <c r="K6" s="20">
        <v>45.91</v>
      </c>
      <c r="L6" s="20">
        <v>45660</v>
      </c>
      <c r="M6" s="20">
        <v>54390</v>
      </c>
      <c r="N6" s="57">
        <v>77750</v>
      </c>
      <c r="O6" s="4">
        <v>27830</v>
      </c>
      <c r="P6" s="4">
        <v>33990</v>
      </c>
      <c r="Q6" s="55">
        <f>PV('EMT &amp; Paramedics'!$T$44/12,'EMT &amp; Paramedics'!$T$41*12,-((N6/12)*'EMT &amp; Paramedics'!$T$42))</f>
        <v>293332.27220024122</v>
      </c>
      <c r="R6" s="40">
        <f t="shared" si="0"/>
        <v>117990</v>
      </c>
      <c r="S6" s="10">
        <v>131100</v>
      </c>
      <c r="T6" s="32">
        <f t="shared" si="1"/>
        <v>0.40224009146683648</v>
      </c>
      <c r="W6" s="15" t="s">
        <v>90</v>
      </c>
      <c r="Y6" s="38">
        <v>0.3</v>
      </c>
    </row>
    <row r="7" spans="1:25" s="15" customFormat="1">
      <c r="A7" s="2" t="s">
        <v>33</v>
      </c>
      <c r="B7" s="20">
        <v>2470</v>
      </c>
      <c r="C7" s="20">
        <v>8.8000000000000007</v>
      </c>
      <c r="D7" s="20">
        <v>33.68</v>
      </c>
      <c r="E7" s="20">
        <v>70050</v>
      </c>
      <c r="F7" s="20">
        <v>1.9</v>
      </c>
      <c r="G7" s="20">
        <v>21.81</v>
      </c>
      <c r="H7" s="20">
        <v>25.86</v>
      </c>
      <c r="I7" s="20">
        <v>32.6</v>
      </c>
      <c r="J7" s="20">
        <v>40</v>
      </c>
      <c r="K7" s="20">
        <v>49.02</v>
      </c>
      <c r="L7" s="20">
        <v>45370</v>
      </c>
      <c r="M7" s="20">
        <v>53780</v>
      </c>
      <c r="N7" s="57">
        <v>82300</v>
      </c>
      <c r="O7" s="4">
        <v>34390</v>
      </c>
      <c r="P7" s="4">
        <v>47780</v>
      </c>
      <c r="Q7" s="55">
        <f>PV('EMT &amp; Paramedics'!$T$44/12,'EMT &amp; Paramedics'!$T$41*12,-((N7/12)*'EMT &amp; Paramedics'!$T$42))</f>
        <v>310498.34086276329</v>
      </c>
      <c r="R7" s="40">
        <f t="shared" si="0"/>
        <v>129690</v>
      </c>
      <c r="S7" s="10">
        <v>144100</v>
      </c>
      <c r="T7" s="32">
        <f t="shared" si="1"/>
        <v>0.41768339128524201</v>
      </c>
      <c r="W7" s="15" t="s">
        <v>91</v>
      </c>
      <c r="Y7" s="38">
        <v>0.05</v>
      </c>
    </row>
    <row r="8" spans="1:25" s="15" customFormat="1">
      <c r="A8" s="2" t="s">
        <v>37</v>
      </c>
      <c r="B8" s="20">
        <v>2710</v>
      </c>
      <c r="C8" s="20">
        <v>7.4</v>
      </c>
      <c r="D8" s="20">
        <v>35.119999999999997</v>
      </c>
      <c r="E8" s="20">
        <v>73050</v>
      </c>
      <c r="F8" s="20">
        <v>2.4</v>
      </c>
      <c r="G8" s="20">
        <v>22.62</v>
      </c>
      <c r="H8" s="20">
        <v>26.55</v>
      </c>
      <c r="I8" s="20">
        <v>32.97</v>
      </c>
      <c r="J8" s="20">
        <v>41.56</v>
      </c>
      <c r="K8" s="20">
        <v>51</v>
      </c>
      <c r="L8" s="20">
        <v>47050</v>
      </c>
      <c r="M8" s="20">
        <v>55220</v>
      </c>
      <c r="N8" s="57">
        <v>80390</v>
      </c>
      <c r="O8" s="4">
        <v>34310</v>
      </c>
      <c r="P8" s="4">
        <v>43560</v>
      </c>
      <c r="Q8" s="55">
        <f>PV('EMT &amp; Paramedics'!$T$44/12,'EMT &amp; Paramedics'!$T$41*12,-((N8/12)*'EMT &amp; Paramedics'!$T$42))</f>
        <v>303292.36478684744</v>
      </c>
      <c r="R8" s="40">
        <f t="shared" si="0"/>
        <v>134280</v>
      </c>
      <c r="S8" s="10">
        <v>149200</v>
      </c>
      <c r="T8" s="32">
        <f t="shared" si="1"/>
        <v>0.44274111580214492</v>
      </c>
      <c r="W8" s="15" t="s">
        <v>93</v>
      </c>
      <c r="Y8" s="38">
        <v>0.06</v>
      </c>
    </row>
    <row r="9" spans="1:25" s="15" customFormat="1">
      <c r="A9" s="2" t="s">
        <v>96</v>
      </c>
      <c r="B9" s="20">
        <v>1700</v>
      </c>
      <c r="C9" s="20">
        <v>7.1</v>
      </c>
      <c r="D9" s="20">
        <v>38.07</v>
      </c>
      <c r="E9" s="20">
        <v>79190</v>
      </c>
      <c r="F9" s="20">
        <v>2.8</v>
      </c>
      <c r="G9" s="20">
        <v>23.37</v>
      </c>
      <c r="H9" s="20">
        <v>28.17</v>
      </c>
      <c r="I9" s="20">
        <v>37</v>
      </c>
      <c r="J9" s="20">
        <v>45.16</v>
      </c>
      <c r="K9" s="20">
        <v>55.19</v>
      </c>
      <c r="L9" s="20">
        <v>48620</v>
      </c>
      <c r="M9" s="20">
        <v>58590</v>
      </c>
      <c r="N9" s="57">
        <v>74310</v>
      </c>
      <c r="O9" s="63" t="s">
        <v>51</v>
      </c>
      <c r="P9" s="63" t="s">
        <v>52</v>
      </c>
      <c r="Q9" s="55">
        <f>PV('EMT &amp; Paramedics'!$T$44/12,'EMT &amp; Paramedics'!$T$41*12,-((N9/12)*'EMT &amp; Paramedics'!$T$42))</f>
        <v>280353.96973890578</v>
      </c>
      <c r="R9" s="40">
        <f t="shared" si="0"/>
        <v>127620</v>
      </c>
      <c r="S9" s="10">
        <v>141800</v>
      </c>
      <c r="T9" s="32">
        <f t="shared" si="1"/>
        <v>0.45521024766958984</v>
      </c>
      <c r="Y9" s="38"/>
    </row>
    <row r="10" spans="1:25" s="15" customFormat="1">
      <c r="A10" s="2" t="s">
        <v>34</v>
      </c>
      <c r="B10" s="20">
        <v>4710</v>
      </c>
      <c r="C10" s="20">
        <v>8.6999999999999993</v>
      </c>
      <c r="D10" s="20">
        <v>34.08</v>
      </c>
      <c r="E10" s="20">
        <v>70890</v>
      </c>
      <c r="F10" s="20">
        <v>2.6</v>
      </c>
      <c r="G10" s="20">
        <v>20.61</v>
      </c>
      <c r="H10" s="20">
        <v>24.75</v>
      </c>
      <c r="I10" s="20">
        <v>31.83</v>
      </c>
      <c r="J10" s="20">
        <v>40.47</v>
      </c>
      <c r="K10" s="20">
        <v>50.49</v>
      </c>
      <c r="L10" s="20">
        <v>42870</v>
      </c>
      <c r="M10" s="20">
        <v>51470</v>
      </c>
      <c r="N10" s="57">
        <v>78020</v>
      </c>
      <c r="O10" s="4">
        <v>34550</v>
      </c>
      <c r="P10" s="4">
        <v>39730</v>
      </c>
      <c r="Q10" s="55">
        <f>PV('EMT &amp; Paramedics'!$T$44/12,'EMT &amp; Paramedics'!$T$41*12,-((N10/12)*'EMT &amp; Paramedics'!$T$42))</f>
        <v>294350.91803296231</v>
      </c>
      <c r="R10" s="40">
        <f t="shared" si="0"/>
        <v>135630</v>
      </c>
      <c r="S10" s="10">
        <v>150700</v>
      </c>
      <c r="T10" s="32">
        <f t="shared" si="1"/>
        <v>0.46077654829944081</v>
      </c>
      <c r="Y10" s="38">
        <f>IF($AD8=0,0,(PV($AD8/12,$AC$5*12,-(((Y$4/12)*$AD$6)))))</f>
        <v>0</v>
      </c>
    </row>
    <row r="11" spans="1:25" s="15" customFormat="1">
      <c r="A11" s="2" t="s">
        <v>38</v>
      </c>
      <c r="B11" s="20">
        <v>2530</v>
      </c>
      <c r="C11" s="20">
        <v>8.9</v>
      </c>
      <c r="D11" s="20">
        <v>31.85</v>
      </c>
      <c r="E11" s="20">
        <v>66260</v>
      </c>
      <c r="F11" s="20">
        <v>7</v>
      </c>
      <c r="G11" s="20">
        <v>17</v>
      </c>
      <c r="H11" s="20">
        <v>22.23</v>
      </c>
      <c r="I11" s="20">
        <v>29.99</v>
      </c>
      <c r="J11" s="20">
        <v>39.340000000000003</v>
      </c>
      <c r="K11" s="20">
        <v>51.37</v>
      </c>
      <c r="L11" s="20">
        <v>35350</v>
      </c>
      <c r="M11" s="20">
        <v>46230</v>
      </c>
      <c r="N11" s="57">
        <v>75530</v>
      </c>
      <c r="O11" s="4">
        <v>29200</v>
      </c>
      <c r="P11" s="4">
        <v>34290</v>
      </c>
      <c r="Q11" s="55">
        <f>PV('EMT &amp; Paramedics'!$T$44/12,'EMT &amp; Paramedics'!$T$41*12,-((N11/12)*'EMT &amp; Paramedics'!$T$42))</f>
        <v>284956.73979786778</v>
      </c>
      <c r="R11" s="40">
        <f t="shared" si="0"/>
        <v>174600</v>
      </c>
      <c r="S11" s="10">
        <v>194000</v>
      </c>
      <c r="T11" s="32">
        <f t="shared" si="1"/>
        <v>0.61272458452413292</v>
      </c>
      <c r="Y11" s="38"/>
    </row>
    <row r="12" spans="1:25" s="15" customFormat="1" ht="26.4">
      <c r="A12" s="2" t="s">
        <v>22</v>
      </c>
      <c r="B12" s="20">
        <v>6370</v>
      </c>
      <c r="C12" s="20">
        <v>12.9</v>
      </c>
      <c r="D12" s="20">
        <v>35.35</v>
      </c>
      <c r="E12" s="20">
        <v>73520</v>
      </c>
      <c r="F12" s="20">
        <v>3.5</v>
      </c>
      <c r="G12" s="20">
        <v>20.63</v>
      </c>
      <c r="H12" s="20">
        <v>26.28</v>
      </c>
      <c r="I12" s="20">
        <v>33.950000000000003</v>
      </c>
      <c r="J12" s="20">
        <v>43.25</v>
      </c>
      <c r="K12" s="20">
        <v>52.71</v>
      </c>
      <c r="L12" s="20">
        <v>42920</v>
      </c>
      <c r="M12" s="20">
        <v>54660</v>
      </c>
      <c r="N12" s="57">
        <v>79140</v>
      </c>
      <c r="O12" s="4">
        <v>39950</v>
      </c>
      <c r="P12" s="4">
        <v>47380</v>
      </c>
      <c r="Q12" s="55">
        <f>PV('EMT &amp; Paramedics'!$T$44/12,'EMT &amp; Paramedics'!$T$41*12,-((N12/12)*'EMT &amp; Paramedics'!$T$42))</f>
        <v>298576.41185758315</v>
      </c>
      <c r="R12" s="40">
        <f t="shared" si="0"/>
        <v>183870</v>
      </c>
      <c r="S12" s="10">
        <v>204300</v>
      </c>
      <c r="T12" s="32">
        <f t="shared" si="1"/>
        <v>0.61582225754559428</v>
      </c>
      <c r="Y12" s="38"/>
    </row>
    <row r="13" spans="1:25" s="15" customFormat="1">
      <c r="A13" s="2" t="s">
        <v>35</v>
      </c>
      <c r="B13" s="20">
        <v>3880</v>
      </c>
      <c r="C13" s="20">
        <v>12.3</v>
      </c>
      <c r="D13" s="20">
        <v>33.6</v>
      </c>
      <c r="E13" s="20">
        <v>69880</v>
      </c>
      <c r="F13" s="20">
        <v>2</v>
      </c>
      <c r="G13" s="20">
        <v>21.51</v>
      </c>
      <c r="H13" s="20">
        <v>25.59</v>
      </c>
      <c r="I13" s="20">
        <v>31.69</v>
      </c>
      <c r="J13" s="20">
        <v>39.619999999999997</v>
      </c>
      <c r="K13" s="20">
        <v>49.12</v>
      </c>
      <c r="L13" s="20">
        <v>44740</v>
      </c>
      <c r="M13" s="20">
        <v>53230</v>
      </c>
      <c r="N13" s="57">
        <v>79550</v>
      </c>
      <c r="O13" s="4">
        <v>39990</v>
      </c>
      <c r="P13" s="4">
        <v>50730</v>
      </c>
      <c r="Q13" s="55">
        <f>PV('EMT &amp; Paramedics'!$T$44/12,'EMT &amp; Paramedics'!$T$41*12,-((N13/12)*'EMT &amp; Paramedics'!$T$42))</f>
        <v>300123.24441838183</v>
      </c>
      <c r="R13" s="40">
        <f t="shared" si="0"/>
        <v>189900</v>
      </c>
      <c r="S13" s="10">
        <v>211000</v>
      </c>
      <c r="T13" s="32">
        <f t="shared" si="1"/>
        <v>0.63274006106395764</v>
      </c>
      <c r="Y13" s="38"/>
    </row>
    <row r="14" spans="1:25" s="15" customFormat="1">
      <c r="A14" s="2" t="s">
        <v>16</v>
      </c>
      <c r="B14" s="20">
        <v>5890</v>
      </c>
      <c r="C14" s="20">
        <v>15.7</v>
      </c>
      <c r="D14" s="20">
        <v>34.770000000000003</v>
      </c>
      <c r="E14" s="20">
        <v>72330</v>
      </c>
      <c r="F14" s="20">
        <v>3.6</v>
      </c>
      <c r="G14" s="20">
        <v>22.84</v>
      </c>
      <c r="H14" s="20">
        <v>27.18</v>
      </c>
      <c r="I14" s="20">
        <v>35.229999999999997</v>
      </c>
      <c r="J14" s="20">
        <v>42.04</v>
      </c>
      <c r="K14" s="20">
        <v>47.41</v>
      </c>
      <c r="L14" s="20">
        <v>47510</v>
      </c>
      <c r="M14" s="20">
        <v>56520</v>
      </c>
      <c r="N14" s="57">
        <v>78560</v>
      </c>
      <c r="O14" s="4">
        <v>42750</v>
      </c>
      <c r="P14" s="4">
        <v>57160</v>
      </c>
      <c r="Q14" s="55">
        <f>PV('EMT &amp; Paramedics'!$T$44/12,'EMT &amp; Paramedics'!$T$41*12,-((N14/12)*'EMT &amp; Paramedics'!$T$42))</f>
        <v>296388.20969840453</v>
      </c>
      <c r="R14" s="40">
        <f t="shared" si="0"/>
        <v>201330</v>
      </c>
      <c r="S14" s="10">
        <v>223700</v>
      </c>
      <c r="T14" s="32">
        <f t="shared" si="1"/>
        <v>0.67927803270199971</v>
      </c>
      <c r="Y14" s="38"/>
    </row>
    <row r="15" spans="1:25" s="15" customFormat="1">
      <c r="A15" s="2" t="s">
        <v>32</v>
      </c>
      <c r="B15" s="20">
        <v>2630</v>
      </c>
      <c r="C15" s="20">
        <v>7.2</v>
      </c>
      <c r="D15" s="20">
        <v>31.95</v>
      </c>
      <c r="E15" s="20">
        <v>66450</v>
      </c>
      <c r="F15" s="20">
        <v>3.1</v>
      </c>
      <c r="G15" s="20">
        <v>22.13</v>
      </c>
      <c r="H15" s="20">
        <v>25.72</v>
      </c>
      <c r="I15" s="20">
        <v>30.04</v>
      </c>
      <c r="J15" s="20">
        <v>37.5</v>
      </c>
      <c r="K15" s="20">
        <v>45.06</v>
      </c>
      <c r="L15" s="20">
        <v>46030</v>
      </c>
      <c r="M15" s="20">
        <v>53510</v>
      </c>
      <c r="N15" s="57">
        <v>77780</v>
      </c>
      <c r="O15" s="62">
        <v>43930</v>
      </c>
      <c r="P15" s="62">
        <v>53830</v>
      </c>
      <c r="Q15" s="55">
        <f>PV('EMT &amp; Paramedics'!$T$44/12,'EMT &amp; Paramedics'!$T$41*12,-((N15/12)*'EMT &amp; Paramedics'!$T$42))</f>
        <v>293445.45507054351</v>
      </c>
      <c r="R15" s="40">
        <f t="shared" si="0"/>
        <v>227700</v>
      </c>
      <c r="S15" s="10">
        <v>253000</v>
      </c>
      <c r="T15" s="32">
        <f t="shared" si="1"/>
        <v>0.77595340485086584</v>
      </c>
      <c r="Y15" s="38"/>
    </row>
    <row r="16" spans="1:25" s="15" customFormat="1">
      <c r="A16" s="2" t="s">
        <v>95</v>
      </c>
      <c r="B16" s="20">
        <v>3190</v>
      </c>
      <c r="C16" s="20">
        <v>7.3</v>
      </c>
      <c r="D16" s="20">
        <v>34.909999999999997</v>
      </c>
      <c r="E16" s="20">
        <v>72610</v>
      </c>
      <c r="F16" s="20">
        <v>5.0999999999999996</v>
      </c>
      <c r="G16" s="20">
        <v>20.23</v>
      </c>
      <c r="H16" s="20">
        <v>24.61</v>
      </c>
      <c r="I16" s="20">
        <v>31.55</v>
      </c>
      <c r="J16" s="20">
        <v>42.07</v>
      </c>
      <c r="K16" s="20">
        <v>52.73</v>
      </c>
      <c r="L16" s="20">
        <v>42090</v>
      </c>
      <c r="M16" s="20">
        <v>51190</v>
      </c>
      <c r="N16" s="57">
        <v>74310</v>
      </c>
      <c r="O16" s="5" t="s">
        <v>65</v>
      </c>
      <c r="P16" s="5" t="s">
        <v>66</v>
      </c>
      <c r="Q16" s="55">
        <f>PV('EMT &amp; Paramedics'!$T$44/12,'EMT &amp; Paramedics'!$T$41*12,-((N16/12)*'EMT &amp; Paramedics'!$T$42))</f>
        <v>280353.96973890578</v>
      </c>
      <c r="R16" s="40">
        <f t="shared" si="0"/>
        <v>221580</v>
      </c>
      <c r="S16" s="10">
        <v>246200</v>
      </c>
      <c r="T16" s="32">
        <f t="shared" si="1"/>
        <v>0.79035798995947126</v>
      </c>
      <c r="Y16" s="38"/>
    </row>
    <row r="17" spans="1:39" s="15" customFormat="1">
      <c r="A17" s="2" t="s">
        <v>31</v>
      </c>
      <c r="B17" s="20">
        <v>7020</v>
      </c>
      <c r="C17" s="20">
        <v>6.5</v>
      </c>
      <c r="D17" s="20">
        <v>35.909999999999997</v>
      </c>
      <c r="E17" s="20">
        <v>74700</v>
      </c>
      <c r="F17" s="20">
        <v>3</v>
      </c>
      <c r="G17" s="20">
        <v>24.79</v>
      </c>
      <c r="H17" s="20">
        <v>28.25</v>
      </c>
      <c r="I17" s="20">
        <v>34.06</v>
      </c>
      <c r="J17" s="20">
        <v>41.45</v>
      </c>
      <c r="K17" s="20">
        <v>50.76</v>
      </c>
      <c r="L17" s="20">
        <v>51570</v>
      </c>
      <c r="M17" s="20">
        <v>58760</v>
      </c>
      <c r="N17" s="57">
        <v>81560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307706.49672863889</v>
      </c>
      <c r="R17" s="40">
        <f t="shared" si="0"/>
        <v>295560</v>
      </c>
      <c r="S17" s="10">
        <v>328400</v>
      </c>
      <c r="T17" s="32">
        <f t="shared" si="1"/>
        <v>0.9605257059640484</v>
      </c>
      <c r="Y17" s="38"/>
    </row>
    <row r="18" spans="1:39" s="15" customFormat="1">
      <c r="A18" s="256" t="s">
        <v>20</v>
      </c>
      <c r="B18" s="20">
        <v>1730</v>
      </c>
      <c r="C18" s="20">
        <v>11.7</v>
      </c>
      <c r="D18" s="20">
        <v>32.72</v>
      </c>
      <c r="E18" s="20">
        <v>68050</v>
      </c>
      <c r="F18" s="20">
        <v>2.8</v>
      </c>
      <c r="G18" s="20">
        <v>20.86</v>
      </c>
      <c r="H18" s="20">
        <v>27.23</v>
      </c>
      <c r="I18" s="20">
        <v>33.22</v>
      </c>
      <c r="J18" s="20">
        <v>38.42</v>
      </c>
      <c r="K18" s="20">
        <v>44.79</v>
      </c>
      <c r="L18" s="20">
        <v>43390</v>
      </c>
      <c r="M18" s="20">
        <v>56630</v>
      </c>
      <c r="N18" s="57">
        <v>75260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283938.09396514669</v>
      </c>
      <c r="R18" s="40">
        <f t="shared" si="0"/>
        <v>521100</v>
      </c>
      <c r="S18" s="10">
        <v>579000</v>
      </c>
      <c r="T18" s="32">
        <f t="shared" si="1"/>
        <v>1.8352592028879537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>
      <c r="A19" s="212" t="s">
        <v>25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</row>
    <row r="20" spans="1:39" s="8" customFormat="1" ht="28.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</row>
    <row r="21" spans="1:39" s="7" customFormat="1" ht="25.5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</row>
    <row r="22" spans="1:39" s="7" customFormat="1" ht="15" customHeight="1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s="7" customFormat="1" ht="1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 ht="12.75" customHeight="1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6:S26"/>
    <mergeCell ref="A2:P2"/>
    <mergeCell ref="A3:P3"/>
    <mergeCell ref="A19:S19"/>
    <mergeCell ref="A20:S20"/>
    <mergeCell ref="A23:T23"/>
    <mergeCell ref="A27:S27"/>
    <mergeCell ref="A21:S21"/>
    <mergeCell ref="A22:S22"/>
    <mergeCell ref="A24:S24"/>
    <mergeCell ref="A25:S25"/>
  </mergeCells>
  <phoneticPr fontId="4" type="noConversion"/>
  <conditionalFormatting sqref="T5:T18">
    <cfRule type="cellIs" dxfId="53" priority="1" stopIfTrue="1" operator="greaterThan">
      <formula>6</formula>
    </cfRule>
    <cfRule type="cellIs" dxfId="52" priority="2" stopIfTrue="1" operator="between">
      <formula>4</formula>
      <formula>6</formula>
    </cfRule>
    <cfRule type="cellIs" dxfId="51" priority="3" stopIfTrue="1" operator="between">
      <formula>3</formula>
      <formula>4</formula>
    </cfRule>
    <cfRule type="cellIs" dxfId="50" priority="4" stopIfTrue="1" operator="between">
      <formula>2</formula>
      <formula>3</formula>
    </cfRule>
    <cfRule type="cellIs" dxfId="49" priority="5" stopIfTrue="1" operator="between">
      <formula>1</formula>
      <formula>2</formula>
    </cfRule>
    <cfRule type="cellIs" dxfId="48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M34"/>
  <sheetViews>
    <sheetView topLeftCell="A11" workbookViewId="0">
      <selection activeCell="A27" sqref="A27:S27"/>
    </sheetView>
  </sheetViews>
  <sheetFormatPr defaultRowHeight="13.2"/>
  <cols>
    <col min="1" max="1" width="38" customWidth="1"/>
    <col min="2" max="2" width="12.6640625" customWidth="1"/>
    <col min="3" max="3" width="25.3320312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9.109375" hidden="1" customWidth="1"/>
  </cols>
  <sheetData>
    <row r="1" spans="1:25">
      <c r="A1" s="33" t="s">
        <v>168</v>
      </c>
    </row>
    <row r="2" spans="1:25" ht="12.75" customHeight="1">
      <c r="A2" s="207" t="s">
        <v>86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96</v>
      </c>
      <c r="B5" s="13">
        <v>150</v>
      </c>
      <c r="C5" s="67">
        <v>11.3</v>
      </c>
      <c r="D5" s="67">
        <v>35.119999999999997</v>
      </c>
      <c r="E5" s="67">
        <v>73050</v>
      </c>
      <c r="F5" s="67">
        <v>3.8</v>
      </c>
      <c r="G5" s="67">
        <v>23.8</v>
      </c>
      <c r="H5" s="67">
        <v>28</v>
      </c>
      <c r="I5" s="67">
        <v>34.46</v>
      </c>
      <c r="J5" s="67">
        <v>40.46</v>
      </c>
      <c r="K5" s="67">
        <v>48.61</v>
      </c>
      <c r="L5" s="67">
        <v>49510</v>
      </c>
      <c r="M5" s="67">
        <v>58250</v>
      </c>
      <c r="N5" s="57">
        <v>74310</v>
      </c>
      <c r="O5" s="63" t="s">
        <v>51</v>
      </c>
      <c r="P5" s="63" t="s">
        <v>52</v>
      </c>
      <c r="Q5" s="55">
        <f>PV('EMT &amp; Paramedics'!$T$44/12,'EMT &amp; Paramedics'!$T$41*12,-((N5/12)*'EMT &amp; Paramedics'!$T$42))</f>
        <v>280353.96973890578</v>
      </c>
      <c r="R5" s="40">
        <f t="shared" ref="R5:R18" si="0">S5*0.9</f>
        <v>127620</v>
      </c>
      <c r="S5" s="10">
        <v>141800</v>
      </c>
      <c r="T5" s="32">
        <f t="shared" ref="T5:T18" si="1">R5/Q5</f>
        <v>0.45521024766958984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21</v>
      </c>
      <c r="B6" s="13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57">
        <v>59110</v>
      </c>
      <c r="O6" s="4">
        <v>40510</v>
      </c>
      <c r="P6" s="4">
        <v>48180</v>
      </c>
      <c r="Q6" s="89">
        <f>PV('EMT &amp; Paramedics'!$T$44/12,'EMT &amp; Paramedics'!$T$41*12,-((N6/12)*'EMT &amp; Paramedics'!$T$42))</f>
        <v>223007.98211905154</v>
      </c>
      <c r="R6" s="40">
        <f t="shared" si="0"/>
        <v>109260</v>
      </c>
      <c r="S6" s="10">
        <v>121400</v>
      </c>
      <c r="T6" s="32">
        <f t="shared" si="1"/>
        <v>0.48993761999815849</v>
      </c>
      <c r="W6" s="15" t="s">
        <v>90</v>
      </c>
      <c r="Y6" s="38">
        <v>0.3</v>
      </c>
    </row>
    <row r="7" spans="1:25" s="15" customFormat="1">
      <c r="A7" s="2" t="s">
        <v>36</v>
      </c>
      <c r="B7" s="13">
        <v>960</v>
      </c>
      <c r="C7" s="12">
        <v>13.2</v>
      </c>
      <c r="D7" s="12">
        <v>30.75</v>
      </c>
      <c r="E7" s="12">
        <v>63950</v>
      </c>
      <c r="F7" s="12">
        <v>1.8</v>
      </c>
      <c r="G7" s="12">
        <v>22.02</v>
      </c>
      <c r="H7" s="12">
        <v>25.83</v>
      </c>
      <c r="I7" s="12">
        <v>30.43</v>
      </c>
      <c r="J7" s="12">
        <v>35.01</v>
      </c>
      <c r="K7" s="12">
        <v>41.14</v>
      </c>
      <c r="L7" s="12">
        <v>45810</v>
      </c>
      <c r="M7" s="12">
        <v>53720</v>
      </c>
      <c r="N7" s="57">
        <v>61820</v>
      </c>
      <c r="O7" s="4">
        <v>27830</v>
      </c>
      <c r="P7" s="4">
        <v>33990</v>
      </c>
      <c r="Q7" s="55">
        <f>PV('EMT &amp; Paramedics'!$T$44/12,'EMT &amp; Paramedics'!$T$41*12,-((N7/12)*'EMT &amp; Paramedics'!$T$42))</f>
        <v>233232.16806969664</v>
      </c>
      <c r="R7" s="40">
        <f t="shared" si="0"/>
        <v>117990</v>
      </c>
      <c r="S7" s="10">
        <v>131100</v>
      </c>
      <c r="T7" s="32">
        <f t="shared" si="1"/>
        <v>0.50589076531133181</v>
      </c>
      <c r="W7" s="15" t="s">
        <v>91</v>
      </c>
      <c r="Y7" s="38">
        <v>0.05</v>
      </c>
    </row>
    <row r="8" spans="1:25" s="15" customFormat="1">
      <c r="A8" s="2" t="s">
        <v>33</v>
      </c>
      <c r="B8" s="13">
        <v>180</v>
      </c>
      <c r="C8" s="12">
        <v>7.4</v>
      </c>
      <c r="D8" s="12">
        <v>26.35</v>
      </c>
      <c r="E8" s="12">
        <v>54810</v>
      </c>
      <c r="F8" s="12">
        <v>2.2999999999999998</v>
      </c>
      <c r="G8" s="12">
        <v>17.73</v>
      </c>
      <c r="H8" s="12">
        <v>20.82</v>
      </c>
      <c r="I8" s="12">
        <v>24.98</v>
      </c>
      <c r="J8" s="12">
        <v>30.55</v>
      </c>
      <c r="K8" s="12">
        <v>38.17</v>
      </c>
      <c r="L8" s="12">
        <v>36880</v>
      </c>
      <c r="M8" s="12">
        <v>43300</v>
      </c>
      <c r="N8" s="57">
        <v>62810</v>
      </c>
      <c r="O8" s="4">
        <v>34390</v>
      </c>
      <c r="P8" s="4">
        <v>47780</v>
      </c>
      <c r="Q8" s="55">
        <f>PV('EMT &amp; Paramedics'!$T$44/12,'EMT &amp; Paramedics'!$T$41*12,-((N8/12)*'EMT &amp; Paramedics'!$T$42))</f>
        <v>236967.20278967396</v>
      </c>
      <c r="R8" s="40">
        <f t="shared" si="0"/>
        <v>129690</v>
      </c>
      <c r="S8" s="10">
        <v>144100</v>
      </c>
      <c r="T8" s="32">
        <f t="shared" si="1"/>
        <v>0.54729092664823131</v>
      </c>
      <c r="W8" s="15" t="s">
        <v>93</v>
      </c>
      <c r="Y8" s="38">
        <v>0.06</v>
      </c>
    </row>
    <row r="9" spans="1:25" s="15" customFormat="1">
      <c r="A9" s="2" t="s">
        <v>37</v>
      </c>
      <c r="B9" s="13">
        <v>340</v>
      </c>
      <c r="C9" s="12">
        <v>12.1</v>
      </c>
      <c r="D9" s="12">
        <v>27.1</v>
      </c>
      <c r="E9" s="12">
        <v>56360</v>
      </c>
      <c r="F9" s="12">
        <v>2</v>
      </c>
      <c r="G9" s="12">
        <v>17.510000000000002</v>
      </c>
      <c r="H9" s="12">
        <v>20.34</v>
      </c>
      <c r="I9" s="12">
        <v>25.11</v>
      </c>
      <c r="J9" s="12">
        <v>32.53</v>
      </c>
      <c r="K9" s="12">
        <v>39.74</v>
      </c>
      <c r="L9" s="12">
        <v>36420</v>
      </c>
      <c r="M9" s="12">
        <v>42310</v>
      </c>
      <c r="N9" s="57">
        <v>60880</v>
      </c>
      <c r="O9" s="4">
        <v>34310</v>
      </c>
      <c r="P9" s="4">
        <v>43560</v>
      </c>
      <c r="Q9" s="55">
        <f>PV('EMT &amp; Paramedics'!$T$44/12,'EMT &amp; Paramedics'!$T$41*12,-((N9/12)*'EMT &amp; Paramedics'!$T$42))</f>
        <v>229685.7714668898</v>
      </c>
      <c r="R9" s="40">
        <f t="shared" si="0"/>
        <v>134280</v>
      </c>
      <c r="S9" s="10">
        <v>149200</v>
      </c>
      <c r="T9" s="32">
        <f t="shared" si="1"/>
        <v>0.58462480780772719</v>
      </c>
      <c r="Y9" s="38"/>
    </row>
    <row r="10" spans="1:25" s="15" customFormat="1">
      <c r="A10" s="2" t="s">
        <v>34</v>
      </c>
      <c r="B10" s="13">
        <v>380</v>
      </c>
      <c r="C10" s="12">
        <v>9.6</v>
      </c>
      <c r="D10" s="12">
        <v>26.63</v>
      </c>
      <c r="E10" s="12">
        <v>55400</v>
      </c>
      <c r="F10" s="12">
        <v>2.7</v>
      </c>
      <c r="G10" s="12">
        <v>17.27</v>
      </c>
      <c r="H10" s="12">
        <v>20.13</v>
      </c>
      <c r="I10" s="12">
        <v>24.8</v>
      </c>
      <c r="J10" s="12">
        <v>31.9</v>
      </c>
      <c r="K10" s="12">
        <v>40</v>
      </c>
      <c r="L10" s="12">
        <v>35930</v>
      </c>
      <c r="M10" s="12">
        <v>41870</v>
      </c>
      <c r="N10" s="57">
        <v>58690</v>
      </c>
      <c r="O10" s="4">
        <v>34550</v>
      </c>
      <c r="P10" s="4">
        <v>39730</v>
      </c>
      <c r="Q10" s="55">
        <f>PV('EMT &amp; Paramedics'!$T$44/12,'EMT &amp; Paramedics'!$T$41*12,-((N10/12)*'EMT &amp; Paramedics'!$T$42))</f>
        <v>221423.4219348187</v>
      </c>
      <c r="R10" s="40">
        <f t="shared" si="0"/>
        <v>135630</v>
      </c>
      <c r="S10" s="10">
        <v>150700</v>
      </c>
      <c r="T10" s="32">
        <f t="shared" si="1"/>
        <v>0.61253682566574164</v>
      </c>
      <c r="Y10" s="38">
        <f>IF($AD8=0,0,(PV($AD8/12,$AC$5*12,-(((Y$4/12)*$AD$6)))))</f>
        <v>0</v>
      </c>
    </row>
    <row r="11" spans="1:25" s="15" customFormat="1" ht="26.4">
      <c r="A11" s="2" t="s">
        <v>22</v>
      </c>
      <c r="B11" s="13">
        <v>290</v>
      </c>
      <c r="C11" s="12">
        <v>24.6</v>
      </c>
      <c r="D11" s="12">
        <v>29.81</v>
      </c>
      <c r="E11" s="12">
        <v>62010</v>
      </c>
      <c r="F11" s="12">
        <v>4.9000000000000004</v>
      </c>
      <c r="G11" s="12">
        <v>19.79</v>
      </c>
      <c r="H11" s="12">
        <v>22.66</v>
      </c>
      <c r="I11" s="12">
        <v>28.4</v>
      </c>
      <c r="J11" s="12">
        <v>36.520000000000003</v>
      </c>
      <c r="K11" s="12">
        <v>43.87</v>
      </c>
      <c r="L11" s="12">
        <v>41150</v>
      </c>
      <c r="M11" s="12">
        <v>47130</v>
      </c>
      <c r="N11" s="57">
        <v>78840</v>
      </c>
      <c r="O11" s="4">
        <v>39950</v>
      </c>
      <c r="P11" s="4">
        <v>47380</v>
      </c>
      <c r="Q11" s="55">
        <f>PV('EMT &amp; Paramedics'!$T$44/12,'EMT &amp; Paramedics'!$T$41*12,-((N11/12)*'EMT &amp; Paramedics'!$T$42))</f>
        <v>297444.58315455972</v>
      </c>
      <c r="R11" s="40">
        <f t="shared" si="0"/>
        <v>183870</v>
      </c>
      <c r="S11" s="10">
        <v>204300</v>
      </c>
      <c r="T11" s="32">
        <f t="shared" si="1"/>
        <v>0.61816556902788344</v>
      </c>
      <c r="Y11" s="38"/>
    </row>
    <row r="12" spans="1:25" s="15" customFormat="1">
      <c r="A12" s="2" t="s">
        <v>38</v>
      </c>
      <c r="B12" s="13">
        <v>270</v>
      </c>
      <c r="C12" s="67">
        <v>22.3</v>
      </c>
      <c r="D12" s="67">
        <v>23.15</v>
      </c>
      <c r="E12" s="67">
        <v>48150</v>
      </c>
      <c r="F12" s="67">
        <v>4.0999999999999996</v>
      </c>
      <c r="G12" s="67">
        <v>15.83</v>
      </c>
      <c r="H12" s="67">
        <v>18.239999999999998</v>
      </c>
      <c r="I12" s="67">
        <v>22.02</v>
      </c>
      <c r="J12" s="67">
        <v>27.37</v>
      </c>
      <c r="K12" s="67">
        <v>33.97</v>
      </c>
      <c r="L12" s="67">
        <v>32930</v>
      </c>
      <c r="M12" s="67">
        <v>37930</v>
      </c>
      <c r="N12" s="57">
        <v>59580</v>
      </c>
      <c r="O12" s="4">
        <v>29200</v>
      </c>
      <c r="P12" s="4">
        <v>34290</v>
      </c>
      <c r="Q12" s="55">
        <f>PV('EMT &amp; Paramedics'!$T$44/12,'EMT &amp; Paramedics'!$T$41*12,-((N12/12)*'EMT &amp; Paramedics'!$T$42))</f>
        <v>224781.18042045491</v>
      </c>
      <c r="R12" s="40">
        <f t="shared" si="0"/>
        <v>174600</v>
      </c>
      <c r="S12" s="10">
        <v>194000</v>
      </c>
      <c r="T12" s="32">
        <f t="shared" si="1"/>
        <v>0.77675541908539392</v>
      </c>
      <c r="Y12" s="38"/>
    </row>
    <row r="13" spans="1:25" s="15" customFormat="1">
      <c r="A13" s="2" t="s">
        <v>16</v>
      </c>
      <c r="B13" s="13">
        <v>360</v>
      </c>
      <c r="C13" s="62">
        <v>11.6</v>
      </c>
      <c r="D13" s="62">
        <v>30.98</v>
      </c>
      <c r="E13" s="62">
        <v>64430</v>
      </c>
      <c r="F13" s="62">
        <v>1.6</v>
      </c>
      <c r="G13" s="62">
        <v>21.25</v>
      </c>
      <c r="H13" s="62">
        <v>25.44</v>
      </c>
      <c r="I13" s="62">
        <v>30.55</v>
      </c>
      <c r="J13" s="62">
        <v>36.24</v>
      </c>
      <c r="K13" s="62">
        <v>42.61</v>
      </c>
      <c r="L13" s="62">
        <v>44200</v>
      </c>
      <c r="M13" s="62">
        <v>52920</v>
      </c>
      <c r="N13" s="57">
        <v>66680</v>
      </c>
      <c r="O13" s="4">
        <v>42750</v>
      </c>
      <c r="P13" s="4">
        <v>57160</v>
      </c>
      <c r="Q13" s="55">
        <f>PV('EMT &amp; Paramedics'!$T$44/12,'EMT &amp; Paramedics'!$T$41*12,-((N13/12)*'EMT &amp; Paramedics'!$T$42))</f>
        <v>251567.79305867633</v>
      </c>
      <c r="R13" s="40">
        <f t="shared" si="0"/>
        <v>201330</v>
      </c>
      <c r="S13" s="10">
        <v>223700</v>
      </c>
      <c r="T13" s="32">
        <f t="shared" si="1"/>
        <v>0.80030117350133634</v>
      </c>
      <c r="Y13" s="38"/>
    </row>
    <row r="14" spans="1:25" s="15" customFormat="1">
      <c r="A14" s="2" t="s">
        <v>35</v>
      </c>
      <c r="B14" s="13">
        <v>370</v>
      </c>
      <c r="C14" s="12">
        <v>31.8</v>
      </c>
      <c r="D14" s="12">
        <v>27.58</v>
      </c>
      <c r="E14" s="12">
        <v>57370</v>
      </c>
      <c r="F14" s="12">
        <v>3.4</v>
      </c>
      <c r="G14" s="12">
        <v>15.83</v>
      </c>
      <c r="H14" s="12">
        <v>20.84</v>
      </c>
      <c r="I14" s="12">
        <v>27.8</v>
      </c>
      <c r="J14" s="12">
        <v>34.22</v>
      </c>
      <c r="K14" s="12">
        <v>39.83</v>
      </c>
      <c r="L14" s="12">
        <v>32920</v>
      </c>
      <c r="M14" s="12">
        <v>43350</v>
      </c>
      <c r="N14" s="57">
        <v>59620</v>
      </c>
      <c r="O14" s="62">
        <v>39990</v>
      </c>
      <c r="P14" s="62">
        <v>50730</v>
      </c>
      <c r="Q14" s="55">
        <f>PV('EMT &amp; Paramedics'!$T$44/12,'EMT &amp; Paramedics'!$T$41*12,-((N14/12)*'EMT &amp; Paramedics'!$T$42))</f>
        <v>224932.09091419139</v>
      </c>
      <c r="R14" s="40">
        <f t="shared" si="0"/>
        <v>189900</v>
      </c>
      <c r="S14" s="10">
        <v>211000</v>
      </c>
      <c r="T14" s="32">
        <f t="shared" si="1"/>
        <v>0.84425481143303971</v>
      </c>
      <c r="Y14" s="38"/>
    </row>
    <row r="15" spans="1:25" s="15" customFormat="1">
      <c r="A15" s="2" t="s">
        <v>95</v>
      </c>
      <c r="B15" s="13">
        <v>620</v>
      </c>
      <c r="C15" s="12">
        <v>7</v>
      </c>
      <c r="D15" s="12">
        <v>28.07</v>
      </c>
      <c r="E15" s="12">
        <v>58380</v>
      </c>
      <c r="F15" s="12">
        <v>2.4</v>
      </c>
      <c r="G15" s="12">
        <v>17.559999999999999</v>
      </c>
      <c r="H15" s="12">
        <v>21.07</v>
      </c>
      <c r="I15" s="12">
        <v>27.06</v>
      </c>
      <c r="J15" s="12">
        <v>33.44</v>
      </c>
      <c r="K15" s="12">
        <v>40.21</v>
      </c>
      <c r="L15" s="12">
        <v>36520</v>
      </c>
      <c r="M15" s="12">
        <v>43830</v>
      </c>
      <c r="N15" s="57">
        <v>65870</v>
      </c>
      <c r="O15" s="63" t="s">
        <v>65</v>
      </c>
      <c r="P15" s="63" t="s">
        <v>66</v>
      </c>
      <c r="Q15" s="55">
        <f>PV('EMT &amp; Paramedics'!$T$44/12,'EMT &amp; Paramedics'!$T$41*12,-((N15/12)*'EMT &amp; Paramedics'!$T$42))</f>
        <v>248511.85556051304</v>
      </c>
      <c r="R15" s="40">
        <f t="shared" si="0"/>
        <v>221580</v>
      </c>
      <c r="S15" s="10">
        <v>246200</v>
      </c>
      <c r="T15" s="32">
        <f t="shared" si="1"/>
        <v>0.89162748191723562</v>
      </c>
      <c r="Y15" s="38"/>
    </row>
    <row r="16" spans="1:25" s="15" customFormat="1">
      <c r="A16" s="2" t="s">
        <v>32</v>
      </c>
      <c r="B16" s="13">
        <v>510</v>
      </c>
      <c r="C16" s="12">
        <v>14.6</v>
      </c>
      <c r="D16" s="12">
        <v>27.15</v>
      </c>
      <c r="E16" s="12">
        <v>56470</v>
      </c>
      <c r="F16" s="12">
        <v>1.5</v>
      </c>
      <c r="G16" s="12">
        <v>19.059999999999999</v>
      </c>
      <c r="H16" s="12">
        <v>22.67</v>
      </c>
      <c r="I16" s="12">
        <v>26.78</v>
      </c>
      <c r="J16" s="12">
        <v>31.07</v>
      </c>
      <c r="K16" s="12">
        <v>36.9</v>
      </c>
      <c r="L16" s="12">
        <v>39650</v>
      </c>
      <c r="M16" s="12">
        <v>47160</v>
      </c>
      <c r="N16" s="57">
        <v>62810</v>
      </c>
      <c r="O16" s="62">
        <v>43930</v>
      </c>
      <c r="P16" s="62">
        <v>53830</v>
      </c>
      <c r="Q16" s="55">
        <f>PV('EMT &amp; Paramedics'!$T$44/12,'EMT &amp; Paramedics'!$T$41*12,-((N16/12)*'EMT &amp; Paramedics'!$T$42))</f>
        <v>236967.20278967396</v>
      </c>
      <c r="R16" s="40">
        <f t="shared" si="0"/>
        <v>227700</v>
      </c>
      <c r="S16" s="10">
        <v>253000</v>
      </c>
      <c r="T16" s="32">
        <f t="shared" si="1"/>
        <v>0.96089246663429917</v>
      </c>
      <c r="Y16" s="38"/>
    </row>
    <row r="17" spans="1:39" s="15" customFormat="1">
      <c r="A17" s="2" t="s">
        <v>31</v>
      </c>
      <c r="B17" s="13">
        <v>1500</v>
      </c>
      <c r="C17" s="12">
        <v>6.1</v>
      </c>
      <c r="D17" s="12">
        <v>31.95</v>
      </c>
      <c r="E17" s="12">
        <v>66460</v>
      </c>
      <c r="F17" s="12">
        <v>1.6</v>
      </c>
      <c r="G17" s="12">
        <v>23.52</v>
      </c>
      <c r="H17" s="12">
        <v>26.77</v>
      </c>
      <c r="I17" s="12">
        <v>31.49</v>
      </c>
      <c r="J17" s="12">
        <v>36.79</v>
      </c>
      <c r="K17" s="12">
        <v>42.82</v>
      </c>
      <c r="L17" s="12">
        <v>48920</v>
      </c>
      <c r="M17" s="12">
        <v>55680</v>
      </c>
      <c r="N17" s="57">
        <v>69750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263150.1734529495</v>
      </c>
      <c r="R17" s="40">
        <f t="shared" si="0"/>
        <v>295560</v>
      </c>
      <c r="S17" s="10">
        <v>328400</v>
      </c>
      <c r="T17" s="32">
        <f t="shared" si="1"/>
        <v>1.1231609545294305</v>
      </c>
      <c r="Y17" s="38"/>
    </row>
    <row r="18" spans="1:39" s="15" customFormat="1">
      <c r="A18" s="256" t="s">
        <v>20</v>
      </c>
      <c r="B18" s="13">
        <v>320</v>
      </c>
      <c r="C18" s="67">
        <v>18.100000000000001</v>
      </c>
      <c r="D18" s="67">
        <v>36.24</v>
      </c>
      <c r="E18" s="67">
        <v>75370</v>
      </c>
      <c r="F18" s="67">
        <v>10.3</v>
      </c>
      <c r="G18" s="67">
        <v>20.309999999999999</v>
      </c>
      <c r="H18" s="67">
        <v>23.54</v>
      </c>
      <c r="I18" s="67">
        <v>28.75</v>
      </c>
      <c r="J18" s="67">
        <v>36.9</v>
      </c>
      <c r="K18" s="67" t="s">
        <v>29</v>
      </c>
      <c r="L18" s="67">
        <v>42250</v>
      </c>
      <c r="M18" s="67">
        <v>48960</v>
      </c>
      <c r="N18" s="57">
        <v>65180</v>
      </c>
      <c r="O18" s="4">
        <v>45040</v>
      </c>
      <c r="P18" s="4">
        <v>51470</v>
      </c>
      <c r="Q18" s="89">
        <f>PV('EMT &amp; Paramedics'!$T$44/12,'EMT &amp; Paramedics'!$T$41*12,-((N18/12)*'EMT &amp; Paramedics'!$T$42))</f>
        <v>245908.64954355912</v>
      </c>
      <c r="R18" s="40">
        <f t="shared" si="0"/>
        <v>521100</v>
      </c>
      <c r="S18" s="10">
        <v>579000</v>
      </c>
      <c r="T18" s="32">
        <f t="shared" si="1"/>
        <v>2.1190795889743388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19:S19"/>
    <mergeCell ref="A25:S25"/>
    <mergeCell ref="A26:S26"/>
    <mergeCell ref="A23:T23"/>
    <mergeCell ref="A27:S27"/>
    <mergeCell ref="A2:P2"/>
    <mergeCell ref="A3:P3"/>
    <mergeCell ref="A24:S24"/>
    <mergeCell ref="A20:S20"/>
    <mergeCell ref="A21:S21"/>
    <mergeCell ref="A22:S22"/>
  </mergeCells>
  <phoneticPr fontId="0" type="noConversion"/>
  <conditionalFormatting sqref="T5:T18">
    <cfRule type="cellIs" dxfId="47" priority="2" stopIfTrue="1" operator="greaterThan">
      <formula>6</formula>
    </cfRule>
    <cfRule type="cellIs" dxfId="46" priority="3" stopIfTrue="1" operator="between">
      <formula>4</formula>
      <formula>6</formula>
    </cfRule>
    <cfRule type="cellIs" dxfId="45" priority="4" stopIfTrue="1" operator="between">
      <formula>3</formula>
      <formula>4</formula>
    </cfRule>
    <cfRule type="cellIs" dxfId="44" priority="5" stopIfTrue="1" operator="between">
      <formula>2</formula>
      <formula>3</formula>
    </cfRule>
    <cfRule type="cellIs" dxfId="43" priority="6" stopIfTrue="1" operator="between">
      <formula>1</formula>
      <formula>2</formula>
    </cfRule>
    <cfRule type="cellIs" dxfId="42" priority="7" stopIfTrue="1" operator="between">
      <formula>0</formula>
      <formula>1</formula>
    </cfRule>
  </conditionalFormatting>
  <conditionalFormatting sqref="T6">
    <cfRule type="containsText" priority="1" stopIfTrue="1" operator="containsText" text="N/A">
      <formula>NOT(ISERROR(SEARCH("N/A",T6)))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AM34"/>
  <sheetViews>
    <sheetView showGridLines="0" topLeftCell="A10" workbookViewId="0">
      <selection activeCell="A27" sqref="A27:S27"/>
    </sheetView>
  </sheetViews>
  <sheetFormatPr defaultColWidth="9.109375" defaultRowHeight="13.2"/>
  <cols>
    <col min="1" max="1" width="37.109375" style="15" customWidth="1"/>
    <col min="2" max="2" width="12.6640625" style="15" customWidth="1"/>
    <col min="3" max="3" width="15.5546875" style="15" hidden="1" customWidth="1"/>
    <col min="4" max="4" width="10.5546875" style="15" hidden="1" customWidth="1"/>
    <col min="5" max="5" width="10.6640625" style="15" hidden="1" customWidth="1"/>
    <col min="6" max="6" width="14.33203125" style="15" hidden="1" customWidth="1"/>
    <col min="7" max="7" width="11.88671875" style="15" hidden="1" customWidth="1"/>
    <col min="8" max="8" width="11.44140625" style="15" hidden="1" customWidth="1"/>
    <col min="9" max="9" width="10.6640625" style="15" hidden="1" customWidth="1"/>
    <col min="10" max="11" width="11.88671875" style="15" hidden="1" customWidth="1"/>
    <col min="12" max="12" width="11.5546875" style="15" hidden="1" customWidth="1"/>
    <col min="13" max="13" width="12" style="15" hidden="1" customWidth="1"/>
    <col min="14" max="14" width="12" style="15" customWidth="1"/>
    <col min="15" max="15" width="13.109375" style="15" hidden="1" customWidth="1"/>
    <col min="16" max="16" width="12.33203125" style="15" hidden="1" customWidth="1"/>
    <col min="17" max="17" width="15.6640625" style="15" customWidth="1"/>
    <col min="18" max="18" width="14.44140625" style="15" customWidth="1"/>
    <col min="19" max="19" width="17.6640625" style="15" customWidth="1"/>
    <col min="20" max="20" width="15.44140625" style="15" customWidth="1"/>
    <col min="21" max="21" width="7.6640625" style="15" customWidth="1"/>
    <col min="22" max="22" width="6.6640625" style="38" customWidth="1"/>
    <col min="23" max="25" width="9.109375" style="38"/>
    <col min="26" max="16384" width="9.109375" style="15"/>
  </cols>
  <sheetData>
    <row r="1" spans="1:25">
      <c r="A1" s="33" t="s">
        <v>168</v>
      </c>
    </row>
    <row r="2" spans="1:25" ht="12.75" customHeight="1">
      <c r="A2" s="207" t="s">
        <v>87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V4" s="53"/>
      <c r="W4" s="53"/>
      <c r="X4" s="53"/>
      <c r="Y4" s="53">
        <v>65000</v>
      </c>
    </row>
    <row r="5" spans="1:25">
      <c r="A5" s="2" t="s">
        <v>21</v>
      </c>
      <c r="B5" s="4">
        <v>5770</v>
      </c>
      <c r="C5" s="4">
        <v>0</v>
      </c>
      <c r="D5" s="4">
        <v>20.94</v>
      </c>
      <c r="E5" s="4">
        <v>43560</v>
      </c>
      <c r="F5" s="4">
        <v>1.4</v>
      </c>
      <c r="G5" s="4">
        <v>16.329999999999998</v>
      </c>
      <c r="H5" s="4">
        <v>18.63</v>
      </c>
      <c r="I5" s="4">
        <v>21.13</v>
      </c>
      <c r="J5" s="4">
        <v>23.38</v>
      </c>
      <c r="K5" s="4">
        <v>25.82</v>
      </c>
      <c r="L5" s="4">
        <v>33960</v>
      </c>
      <c r="M5" s="4">
        <v>38750</v>
      </c>
      <c r="N5" s="12">
        <v>49150</v>
      </c>
      <c r="O5" s="4">
        <v>40510</v>
      </c>
      <c r="P5" s="4">
        <v>48180</v>
      </c>
      <c r="Q5" s="55">
        <f>PV('EMT &amp; Paramedics'!$T$44/12,'EMT &amp; Paramedics'!$T$41*12,-((N5/12)*'EMT &amp; Paramedics'!$T$42))</f>
        <v>185431.26917867339</v>
      </c>
      <c r="R5" s="40">
        <f t="shared" ref="R5:R18" si="0">S5*0.9</f>
        <v>109260</v>
      </c>
      <c r="S5" s="10">
        <v>121400</v>
      </c>
      <c r="T5" s="32">
        <f t="shared" ref="T5:T18" si="1">R5/Q5</f>
        <v>0.5892210115583143</v>
      </c>
      <c r="W5" s="38" t="s">
        <v>88</v>
      </c>
      <c r="X5" s="38">
        <v>30</v>
      </c>
      <c r="Y5" s="38" t="s">
        <v>89</v>
      </c>
    </row>
    <row r="6" spans="1:25">
      <c r="A6" s="2" t="s">
        <v>36</v>
      </c>
      <c r="B6" s="4">
        <v>2310</v>
      </c>
      <c r="C6" s="4">
        <v>0</v>
      </c>
      <c r="D6" s="4">
        <v>21.08</v>
      </c>
      <c r="E6" s="4">
        <v>43850</v>
      </c>
      <c r="F6" s="4">
        <v>2.2999999999999998</v>
      </c>
      <c r="G6" s="4">
        <v>17.18</v>
      </c>
      <c r="H6" s="4">
        <v>19.600000000000001</v>
      </c>
      <c r="I6" s="4">
        <v>21.39</v>
      </c>
      <c r="J6" s="4">
        <v>23.17</v>
      </c>
      <c r="K6" s="4">
        <v>24.24</v>
      </c>
      <c r="L6" s="4">
        <v>35730</v>
      </c>
      <c r="M6" s="4">
        <v>40770</v>
      </c>
      <c r="N6" s="12">
        <v>49440</v>
      </c>
      <c r="O6" s="4">
        <v>27830</v>
      </c>
      <c r="P6" s="4">
        <v>33990</v>
      </c>
      <c r="Q6" s="55">
        <f>PV('EMT &amp; Paramedics'!$T$44/12,'EMT &amp; Paramedics'!$T$41*12,-((N6/12)*'EMT &amp; Paramedics'!$T$42))</f>
        <v>186525.3702582627</v>
      </c>
      <c r="R6" s="40">
        <f t="shared" si="0"/>
        <v>117990</v>
      </c>
      <c r="S6" s="10">
        <v>131100</v>
      </c>
      <c r="T6" s="32">
        <f t="shared" si="1"/>
        <v>0.63256810500700922</v>
      </c>
      <c r="W6" s="38" t="s">
        <v>90</v>
      </c>
      <c r="Y6" s="38">
        <v>0.3</v>
      </c>
    </row>
    <row r="7" spans="1:25">
      <c r="A7" s="2" t="s">
        <v>96</v>
      </c>
      <c r="B7" s="4">
        <v>1780</v>
      </c>
      <c r="C7" s="4">
        <v>0</v>
      </c>
      <c r="D7" s="4">
        <v>20.85</v>
      </c>
      <c r="E7" s="4">
        <v>43370</v>
      </c>
      <c r="F7" s="4">
        <v>-99.9</v>
      </c>
      <c r="G7" s="4">
        <v>17.37</v>
      </c>
      <c r="H7" s="4">
        <v>19.670000000000002</v>
      </c>
      <c r="I7" s="4">
        <v>21.3</v>
      </c>
      <c r="J7" s="4">
        <v>22.93</v>
      </c>
      <c r="K7" s="4">
        <v>23.91</v>
      </c>
      <c r="L7" s="4">
        <v>36120</v>
      </c>
      <c r="M7" s="4">
        <v>40920</v>
      </c>
      <c r="N7" s="12">
        <v>49440</v>
      </c>
      <c r="O7" s="63" t="s">
        <v>51</v>
      </c>
      <c r="P7" s="63" t="s">
        <v>52</v>
      </c>
      <c r="Q7" s="55">
        <f>PV('EMT &amp; Paramedics'!$T$44/12,'EMT &amp; Paramedics'!$T$41*12,-((N7/12)*'EMT &amp; Paramedics'!$T$42))</f>
        <v>186525.3702582627</v>
      </c>
      <c r="R7" s="40">
        <f t="shared" si="0"/>
        <v>127620</v>
      </c>
      <c r="S7" s="10">
        <v>141800</v>
      </c>
      <c r="T7" s="32">
        <f t="shared" si="1"/>
        <v>0.68419647055678046</v>
      </c>
      <c r="W7" s="38" t="s">
        <v>91</v>
      </c>
      <c r="Y7" s="38">
        <v>0.05</v>
      </c>
    </row>
    <row r="8" spans="1:25">
      <c r="A8" s="2" t="s">
        <v>33</v>
      </c>
      <c r="B8" s="4">
        <v>2500</v>
      </c>
      <c r="C8" s="4">
        <v>0</v>
      </c>
      <c r="D8" s="4">
        <v>21.11</v>
      </c>
      <c r="E8" s="4">
        <v>43910</v>
      </c>
      <c r="F8" s="4">
        <v>2.1</v>
      </c>
      <c r="G8" s="4">
        <v>16.920000000000002</v>
      </c>
      <c r="H8" s="4">
        <v>19.579999999999998</v>
      </c>
      <c r="I8" s="4">
        <v>21.42</v>
      </c>
      <c r="J8" s="4">
        <v>23.27</v>
      </c>
      <c r="K8" s="4">
        <v>24.37</v>
      </c>
      <c r="L8" s="4">
        <v>35180</v>
      </c>
      <c r="M8" s="4">
        <v>40720</v>
      </c>
      <c r="N8" s="12">
        <v>50020</v>
      </c>
      <c r="O8" s="4">
        <v>34390</v>
      </c>
      <c r="P8" s="4">
        <v>47780</v>
      </c>
      <c r="Q8" s="55">
        <f>PV('EMT &amp; Paramedics'!$T$44/12,'EMT &amp; Paramedics'!$T$41*12,-((N8/12)*'EMT &amp; Paramedics'!$T$42))</f>
        <v>188713.57241744135</v>
      </c>
      <c r="R8" s="40">
        <f t="shared" si="0"/>
        <v>129690</v>
      </c>
      <c r="S8" s="10">
        <v>144100</v>
      </c>
      <c r="T8" s="32">
        <f t="shared" si="1"/>
        <v>0.68723196926780106</v>
      </c>
      <c r="W8" s="38" t="s">
        <v>93</v>
      </c>
      <c r="Y8" s="38">
        <v>0.06</v>
      </c>
    </row>
    <row r="9" spans="1:25">
      <c r="A9" s="2" t="s">
        <v>37</v>
      </c>
      <c r="B9" s="4">
        <v>2080</v>
      </c>
      <c r="C9" s="4">
        <v>0</v>
      </c>
      <c r="D9" s="4">
        <v>21.07</v>
      </c>
      <c r="E9" s="4">
        <v>43820</v>
      </c>
      <c r="F9" s="4">
        <v>2.4</v>
      </c>
      <c r="G9" s="4">
        <v>16.989999999999998</v>
      </c>
      <c r="H9" s="4">
        <v>19.47</v>
      </c>
      <c r="I9" s="4">
        <v>21.34</v>
      </c>
      <c r="J9" s="4">
        <v>23.2</v>
      </c>
      <c r="K9" s="4">
        <v>24.32</v>
      </c>
      <c r="L9" s="4">
        <v>35330</v>
      </c>
      <c r="M9" s="4">
        <v>40490</v>
      </c>
      <c r="N9" s="12">
        <v>49800</v>
      </c>
      <c r="O9" s="4">
        <v>34310</v>
      </c>
      <c r="P9" s="4">
        <v>43560</v>
      </c>
      <c r="Q9" s="55">
        <f>PV('EMT &amp; Paramedics'!$T$44/12,'EMT &amp; Paramedics'!$T$41*12,-((N9/12)*'EMT &amp; Paramedics'!$T$42))</f>
        <v>187883.56470189083</v>
      </c>
      <c r="R9" s="40">
        <f t="shared" si="0"/>
        <v>134280</v>
      </c>
      <c r="S9" s="10">
        <v>149200</v>
      </c>
      <c r="T9" s="32">
        <f t="shared" si="1"/>
        <v>0.71469795781796031</v>
      </c>
    </row>
    <row r="10" spans="1:25">
      <c r="A10" s="2" t="s">
        <v>34</v>
      </c>
      <c r="B10" s="4">
        <v>6310</v>
      </c>
      <c r="C10" s="4">
        <v>0</v>
      </c>
      <c r="D10" s="4">
        <v>21.19</v>
      </c>
      <c r="E10" s="4">
        <v>44080</v>
      </c>
      <c r="F10" s="4">
        <v>2.1</v>
      </c>
      <c r="G10" s="4">
        <v>17.09</v>
      </c>
      <c r="H10" s="4">
        <v>19.579999999999998</v>
      </c>
      <c r="I10" s="4">
        <v>21.44</v>
      </c>
      <c r="J10" s="4">
        <v>23.31</v>
      </c>
      <c r="K10" s="4">
        <v>24.43</v>
      </c>
      <c r="L10" s="4">
        <v>35540</v>
      </c>
      <c r="M10" s="4">
        <v>40720</v>
      </c>
      <c r="N10" s="12">
        <v>49800</v>
      </c>
      <c r="O10" s="4">
        <v>34550</v>
      </c>
      <c r="P10" s="4">
        <v>39730</v>
      </c>
      <c r="Q10" s="55">
        <f>PV('EMT &amp; Paramedics'!$T$44/12,'EMT &amp; Paramedics'!$T$41*12,-((N10/12)*'EMT &amp; Paramedics'!$T$42))</f>
        <v>187883.56470189083</v>
      </c>
      <c r="R10" s="40">
        <f t="shared" si="0"/>
        <v>135630</v>
      </c>
      <c r="S10" s="10">
        <v>150700</v>
      </c>
      <c r="T10" s="32">
        <f t="shared" si="1"/>
        <v>0.72188325900245731</v>
      </c>
      <c r="Y10" s="38">
        <f>IF($AD8=0,0,(PV($AD8/12,$AC$5*12,-(((Y$4/12)*$AD$6)))))</f>
        <v>0</v>
      </c>
    </row>
    <row r="11" spans="1:25">
      <c r="A11" s="2" t="s">
        <v>38</v>
      </c>
      <c r="B11" s="4">
        <v>1430</v>
      </c>
      <c r="C11" s="4">
        <v>0</v>
      </c>
      <c r="D11" s="4">
        <v>21.42</v>
      </c>
      <c r="E11" s="4">
        <v>44560</v>
      </c>
      <c r="F11" s="4">
        <v>2.5</v>
      </c>
      <c r="G11" s="4">
        <v>16.96</v>
      </c>
      <c r="H11" s="4">
        <v>19.489999999999998</v>
      </c>
      <c r="I11" s="4">
        <v>21.56</v>
      </c>
      <c r="J11" s="4">
        <v>23.63</v>
      </c>
      <c r="K11" s="4">
        <v>26.52</v>
      </c>
      <c r="L11" s="4">
        <v>35270</v>
      </c>
      <c r="M11" s="4">
        <v>40550</v>
      </c>
      <c r="N11" s="12">
        <v>49570</v>
      </c>
      <c r="O11" s="4">
        <v>29200</v>
      </c>
      <c r="P11" s="4">
        <v>34290</v>
      </c>
      <c r="Q11" s="55">
        <f>PV('EMT &amp; Paramedics'!$T$44/12,'EMT &amp; Paramedics'!$T$41*12,-((N11/12)*'EMT &amp; Paramedics'!$T$42))</f>
        <v>187015.82936290617</v>
      </c>
      <c r="R11" s="40">
        <f t="shared" si="0"/>
        <v>174600</v>
      </c>
      <c r="S11" s="10">
        <v>194000</v>
      </c>
      <c r="T11" s="32">
        <f t="shared" si="1"/>
        <v>0.93361081035117555</v>
      </c>
    </row>
    <row r="12" spans="1:25" ht="26.4">
      <c r="A12" s="2" t="s">
        <v>22</v>
      </c>
      <c r="B12" s="4">
        <v>9620</v>
      </c>
      <c r="C12" s="4">
        <v>0</v>
      </c>
      <c r="D12" s="4">
        <v>21.26</v>
      </c>
      <c r="E12" s="4">
        <v>44220</v>
      </c>
      <c r="F12" s="4">
        <v>3.1</v>
      </c>
      <c r="G12" s="4">
        <v>18.350000000000001</v>
      </c>
      <c r="H12" s="4">
        <v>20.010000000000002</v>
      </c>
      <c r="I12" s="4">
        <v>21.58</v>
      </c>
      <c r="J12" s="4">
        <v>23.15</v>
      </c>
      <c r="K12" s="4">
        <v>24.09</v>
      </c>
      <c r="L12" s="4">
        <v>38180</v>
      </c>
      <c r="M12" s="4">
        <v>41630</v>
      </c>
      <c r="N12" s="12">
        <v>51250</v>
      </c>
      <c r="O12" s="4">
        <v>39950</v>
      </c>
      <c r="P12" s="4">
        <v>47380</v>
      </c>
      <c r="Q12" s="55">
        <f>PV('EMT &amp; Paramedics'!$T$44/12,'EMT &amp; Paramedics'!$T$41*12,-((N12/12)*'EMT &amp; Paramedics'!$T$42))</f>
        <v>193354.07009983744</v>
      </c>
      <c r="R12" s="40">
        <f t="shared" si="0"/>
        <v>183870</v>
      </c>
      <c r="S12" s="10">
        <v>204300</v>
      </c>
      <c r="T12" s="32">
        <f t="shared" si="1"/>
        <v>0.95094972609089434</v>
      </c>
    </row>
    <row r="13" spans="1:25">
      <c r="A13" s="2" t="s">
        <v>35</v>
      </c>
      <c r="B13" s="4">
        <v>4850</v>
      </c>
      <c r="C13" s="4">
        <v>0</v>
      </c>
      <c r="D13" s="4">
        <v>21.4</v>
      </c>
      <c r="E13" s="4">
        <v>44510</v>
      </c>
      <c r="F13" s="4">
        <v>2.2000000000000002</v>
      </c>
      <c r="G13" s="4">
        <v>19.27</v>
      </c>
      <c r="H13" s="4">
        <v>20.170000000000002</v>
      </c>
      <c r="I13" s="4">
        <v>21.68</v>
      </c>
      <c r="J13" s="4">
        <v>23.19</v>
      </c>
      <c r="K13" s="4">
        <v>24.1</v>
      </c>
      <c r="L13" s="4">
        <v>40070</v>
      </c>
      <c r="M13" s="4">
        <v>41960</v>
      </c>
      <c r="N13" s="12">
        <v>51040</v>
      </c>
      <c r="O13" s="4">
        <v>39990</v>
      </c>
      <c r="P13" s="4">
        <v>50730</v>
      </c>
      <c r="Q13" s="55">
        <f>PV('EMT &amp; Paramedics'!$T$44/12,'EMT &amp; Paramedics'!$T$41*12,-((N13/12)*'EMT &amp; Paramedics'!$T$42))</f>
        <v>192561.79000772102</v>
      </c>
      <c r="R13" s="40">
        <f t="shared" si="0"/>
        <v>189900</v>
      </c>
      <c r="S13" s="10">
        <v>211000</v>
      </c>
      <c r="T13" s="32">
        <f t="shared" si="1"/>
        <v>0.98617695645842152</v>
      </c>
    </row>
    <row r="14" spans="1:25">
      <c r="A14" s="2" t="s">
        <v>16</v>
      </c>
      <c r="B14" s="4">
        <v>2880</v>
      </c>
      <c r="C14" s="4">
        <v>0</v>
      </c>
      <c r="D14" s="4">
        <v>21.04</v>
      </c>
      <c r="E14" s="4">
        <v>43770</v>
      </c>
      <c r="F14" s="4">
        <v>2.1</v>
      </c>
      <c r="G14" s="4">
        <v>17.72</v>
      </c>
      <c r="H14" s="4">
        <v>19.86</v>
      </c>
      <c r="I14" s="4">
        <v>21.46</v>
      </c>
      <c r="J14" s="4">
        <v>23.06</v>
      </c>
      <c r="K14" s="4">
        <v>24.02</v>
      </c>
      <c r="L14" s="4">
        <v>36850</v>
      </c>
      <c r="M14" s="4">
        <v>41300</v>
      </c>
      <c r="N14" s="12">
        <v>50500</v>
      </c>
      <c r="O14" s="62">
        <v>42750</v>
      </c>
      <c r="P14" s="62">
        <v>57160</v>
      </c>
      <c r="Q14" s="55">
        <f>PV('EMT &amp; Paramedics'!$T$44/12,'EMT &amp; Paramedics'!$T$41*12,-((N14/12)*'EMT &amp; Paramedics'!$T$42))</f>
        <v>190524.49834227882</v>
      </c>
      <c r="R14" s="40">
        <f t="shared" si="0"/>
        <v>201330</v>
      </c>
      <c r="S14" s="10">
        <v>223700</v>
      </c>
      <c r="T14" s="32">
        <f t="shared" si="1"/>
        <v>1.0567144999815667</v>
      </c>
    </row>
    <row r="15" spans="1:25">
      <c r="A15" s="2" t="s">
        <v>95</v>
      </c>
      <c r="B15" s="4">
        <v>3960</v>
      </c>
      <c r="C15" s="4">
        <v>0</v>
      </c>
      <c r="D15" s="4">
        <v>20.95</v>
      </c>
      <c r="E15" s="4">
        <v>43580</v>
      </c>
      <c r="F15" s="4">
        <v>3.6</v>
      </c>
      <c r="G15" s="4">
        <v>16.95</v>
      </c>
      <c r="H15" s="4">
        <v>19.510000000000002</v>
      </c>
      <c r="I15" s="4">
        <v>21.31</v>
      </c>
      <c r="J15" s="4">
        <v>23.11</v>
      </c>
      <c r="K15" s="4">
        <v>24.19</v>
      </c>
      <c r="L15" s="4">
        <v>35250</v>
      </c>
      <c r="M15" s="4">
        <v>40570</v>
      </c>
      <c r="N15" s="12">
        <v>50520</v>
      </c>
      <c r="O15" s="63" t="s">
        <v>65</v>
      </c>
      <c r="P15" s="63" t="s">
        <v>66</v>
      </c>
      <c r="Q15" s="55">
        <f>PV('EMT &amp; Paramedics'!$T$44/12,'EMT &amp; Paramedics'!$T$41*12,-((N15/12)*'EMT &amp; Paramedics'!$T$42))</f>
        <v>190599.95358914707</v>
      </c>
      <c r="R15" s="40">
        <f t="shared" si="0"/>
        <v>221580</v>
      </c>
      <c r="S15" s="10">
        <v>246200</v>
      </c>
      <c r="T15" s="32">
        <f t="shared" si="1"/>
        <v>1.1625396324997685</v>
      </c>
    </row>
    <row r="16" spans="1:25">
      <c r="A16" s="2" t="s">
        <v>32</v>
      </c>
      <c r="B16" s="4">
        <v>3390</v>
      </c>
      <c r="C16" s="4">
        <v>0</v>
      </c>
      <c r="D16" s="4">
        <v>20.97</v>
      </c>
      <c r="E16" s="4">
        <v>43610</v>
      </c>
      <c r="F16" s="4">
        <v>2.2000000000000002</v>
      </c>
      <c r="G16" s="4">
        <v>16.71</v>
      </c>
      <c r="H16" s="4">
        <v>19.47</v>
      </c>
      <c r="I16" s="4">
        <v>21.33</v>
      </c>
      <c r="J16" s="4">
        <v>23.19</v>
      </c>
      <c r="K16" s="4">
        <v>24.31</v>
      </c>
      <c r="L16" s="4">
        <v>34750</v>
      </c>
      <c r="M16" s="4">
        <v>40490</v>
      </c>
      <c r="N16" s="12">
        <v>50170</v>
      </c>
      <c r="O16" s="62">
        <v>43930</v>
      </c>
      <c r="P16" s="62">
        <v>53830</v>
      </c>
      <c r="Q16" s="55">
        <f>PV('EMT &amp; Paramedics'!$T$44/12,'EMT &amp; Paramedics'!$T$41*12,-((N16/12)*'EMT &amp; Paramedics'!$T$42))</f>
        <v>189279.48676895307</v>
      </c>
      <c r="R16" s="40">
        <f t="shared" si="0"/>
        <v>227700</v>
      </c>
      <c r="S16" s="10">
        <v>253000</v>
      </c>
      <c r="T16" s="32">
        <f t="shared" si="1"/>
        <v>1.2029829744727991</v>
      </c>
    </row>
    <row r="17" spans="1:39">
      <c r="A17" s="2" t="s">
        <v>31</v>
      </c>
      <c r="B17" s="4">
        <v>3700</v>
      </c>
      <c r="C17" s="4">
        <v>0</v>
      </c>
      <c r="D17" s="4">
        <v>21.04</v>
      </c>
      <c r="E17" s="4">
        <v>43750</v>
      </c>
      <c r="F17" s="4">
        <v>2.7</v>
      </c>
      <c r="G17" s="4">
        <v>17.28</v>
      </c>
      <c r="H17" s="4">
        <v>19.649999999999999</v>
      </c>
      <c r="I17" s="4">
        <v>21.37</v>
      </c>
      <c r="J17" s="4">
        <v>23.1</v>
      </c>
      <c r="K17" s="4">
        <v>24.14</v>
      </c>
      <c r="L17" s="4">
        <v>35930</v>
      </c>
      <c r="M17" s="4">
        <v>40860</v>
      </c>
      <c r="N17" s="12">
        <v>50340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189920.85636733301</v>
      </c>
      <c r="R17" s="40">
        <f t="shared" si="0"/>
        <v>295560</v>
      </c>
      <c r="S17" s="10">
        <v>328400</v>
      </c>
      <c r="T17" s="32">
        <f t="shared" si="1"/>
        <v>1.5562271866990025</v>
      </c>
    </row>
    <row r="18" spans="1:39">
      <c r="A18" s="256" t="s">
        <v>20</v>
      </c>
      <c r="B18" s="4">
        <v>850</v>
      </c>
      <c r="C18" s="4">
        <v>0</v>
      </c>
      <c r="D18" s="4">
        <v>21.34</v>
      </c>
      <c r="E18" s="4">
        <v>44380</v>
      </c>
      <c r="F18" s="4">
        <v>-99.9</v>
      </c>
      <c r="G18" s="4">
        <v>19.41</v>
      </c>
      <c r="H18" s="4">
        <v>20.260000000000002</v>
      </c>
      <c r="I18" s="4">
        <v>21.68</v>
      </c>
      <c r="J18" s="4">
        <v>23.1</v>
      </c>
      <c r="K18" s="4">
        <v>23.95</v>
      </c>
      <c r="L18" s="4">
        <v>40370</v>
      </c>
      <c r="M18" s="4">
        <v>42140</v>
      </c>
      <c r="N18" s="12">
        <v>51250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193354.07009983744</v>
      </c>
      <c r="R18" s="40">
        <f t="shared" si="0"/>
        <v>521100</v>
      </c>
      <c r="S18" s="10">
        <v>579000</v>
      </c>
      <c r="T18" s="32">
        <f t="shared" si="1"/>
        <v>2.6950557582311689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  <c r="V19" s="54"/>
      <c r="W19" s="54"/>
      <c r="X19" s="54"/>
      <c r="Y19" s="54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V20" s="54"/>
      <c r="W20" s="54"/>
      <c r="X20" s="54"/>
      <c r="Y20" s="54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V21" s="54"/>
      <c r="W21" s="54"/>
      <c r="X21" s="54"/>
      <c r="Y21" s="54"/>
    </row>
    <row r="22" spans="1:39" customFormat="1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V22" s="52"/>
      <c r="W22" s="52"/>
      <c r="X22" s="52"/>
      <c r="Y22" s="52"/>
    </row>
    <row r="23" spans="1:39" customFormat="1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V23" s="52"/>
      <c r="W23" s="52"/>
      <c r="X23" s="52"/>
      <c r="Y23" s="52"/>
    </row>
    <row r="24" spans="1:39" customFormat="1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V24" s="52"/>
      <c r="W24" s="52"/>
      <c r="X24" s="52"/>
      <c r="Y24" s="52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customFormat="1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V25" s="52"/>
      <c r="W25" s="52"/>
      <c r="X25" s="52"/>
      <c r="Y25" s="52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customFormat="1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V26" s="52"/>
      <c r="W26" s="52"/>
      <c r="X26" s="52"/>
      <c r="Y26" s="52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customFormat="1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V27" s="52"/>
      <c r="W27" s="52"/>
      <c r="X27" s="52"/>
      <c r="Y27" s="52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0:S20"/>
    <mergeCell ref="A21:S21"/>
    <mergeCell ref="A2:P2"/>
    <mergeCell ref="A3:P3"/>
    <mergeCell ref="A19:S19"/>
    <mergeCell ref="A27:S27"/>
    <mergeCell ref="A25:S25"/>
    <mergeCell ref="A26:S26"/>
    <mergeCell ref="A22:S22"/>
    <mergeCell ref="A24:S24"/>
    <mergeCell ref="A23:T23"/>
  </mergeCells>
  <phoneticPr fontId="0" type="noConversion"/>
  <conditionalFormatting sqref="T5:T18">
    <cfRule type="cellIs" dxfId="41" priority="2" stopIfTrue="1" operator="greaterThan">
      <formula>6</formula>
    </cfRule>
    <cfRule type="cellIs" dxfId="40" priority="3" stopIfTrue="1" operator="between">
      <formula>4</formula>
      <formula>6</formula>
    </cfRule>
    <cfRule type="cellIs" dxfId="39" priority="4" stopIfTrue="1" operator="between">
      <formula>3</formula>
      <formula>4</formula>
    </cfRule>
    <cfRule type="cellIs" dxfId="38" priority="5" stopIfTrue="1" operator="between">
      <formula>2</formula>
      <formula>3</formula>
    </cfRule>
    <cfRule type="cellIs" dxfId="37" priority="6" stopIfTrue="1" operator="between">
      <formula>1</formula>
      <formula>2</formula>
    </cfRule>
    <cfRule type="cellIs" dxfId="36" priority="7" stopIfTrue="1" operator="between">
      <formula>0</formula>
      <formula>1</formula>
    </cfRule>
  </conditionalFormatting>
  <conditionalFormatting sqref="T6">
    <cfRule type="containsText" priority="1" stopIfTrue="1" operator="containsText" text="N/A">
      <formula>NOT(ISERROR(SEARCH("N/A",T6)))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AM34"/>
  <sheetViews>
    <sheetView topLeftCell="A7" workbookViewId="0">
      <selection activeCell="A27" sqref="A27:S27"/>
    </sheetView>
  </sheetViews>
  <sheetFormatPr defaultColWidth="9.109375" defaultRowHeight="13.2"/>
  <cols>
    <col min="1" max="1" width="37.109375" style="69" customWidth="1"/>
    <col min="2" max="2" width="12.6640625" style="69" customWidth="1"/>
    <col min="3" max="3" width="15.5546875" style="69" hidden="1" customWidth="1"/>
    <col min="4" max="4" width="10.5546875" style="69" hidden="1" customWidth="1"/>
    <col min="5" max="5" width="10.6640625" style="69" hidden="1" customWidth="1"/>
    <col min="6" max="6" width="14.33203125" style="69" hidden="1" customWidth="1"/>
    <col min="7" max="7" width="11.88671875" style="69" hidden="1" customWidth="1"/>
    <col min="8" max="8" width="11.44140625" style="69" hidden="1" customWidth="1"/>
    <col min="9" max="9" width="10.6640625" style="69" hidden="1" customWidth="1"/>
    <col min="10" max="11" width="11.88671875" style="69" hidden="1" customWidth="1"/>
    <col min="12" max="12" width="11.5546875" style="69" hidden="1" customWidth="1"/>
    <col min="13" max="13" width="12" style="69" hidden="1" customWidth="1"/>
    <col min="14" max="14" width="12" style="69" customWidth="1"/>
    <col min="15" max="15" width="13.109375" style="69" hidden="1" customWidth="1"/>
    <col min="16" max="16" width="12.33203125" style="69" hidden="1" customWidth="1"/>
    <col min="17" max="17" width="15.6640625" style="69" customWidth="1"/>
    <col min="18" max="18" width="14.44140625" style="69" customWidth="1"/>
    <col min="19" max="19" width="17.6640625" style="69" customWidth="1"/>
    <col min="20" max="20" width="15.44140625" style="69" customWidth="1"/>
    <col min="21" max="21" width="7.6640625" style="69" customWidth="1"/>
    <col min="22" max="22" width="6.6640625" style="84" customWidth="1"/>
    <col min="23" max="25" width="9.109375" style="84"/>
    <col min="26" max="16384" width="9.109375" style="69"/>
  </cols>
  <sheetData>
    <row r="1" spans="1:25">
      <c r="A1" s="110" t="s">
        <v>168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</row>
    <row r="2" spans="1:25" ht="12.75" customHeight="1">
      <c r="A2" s="224" t="s">
        <v>176</v>
      </c>
      <c r="B2" s="225"/>
      <c r="C2" s="224" t="s">
        <v>176</v>
      </c>
      <c r="D2" s="225"/>
      <c r="E2" s="224" t="s">
        <v>176</v>
      </c>
      <c r="F2" s="225"/>
      <c r="G2" s="224" t="s">
        <v>176</v>
      </c>
      <c r="H2" s="225"/>
      <c r="I2" s="224" t="s">
        <v>176</v>
      </c>
      <c r="J2" s="225"/>
      <c r="K2" s="224" t="s">
        <v>176</v>
      </c>
      <c r="L2" s="225"/>
      <c r="M2" s="224"/>
      <c r="N2" s="225"/>
      <c r="O2" s="224" t="s">
        <v>176</v>
      </c>
      <c r="P2" s="225"/>
      <c r="Q2" s="91"/>
      <c r="R2" s="91"/>
      <c r="S2" s="91"/>
      <c r="T2" s="90"/>
    </row>
    <row r="3" spans="1:25">
      <c r="A3" s="226" t="s">
        <v>175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91"/>
      <c r="R3" s="91"/>
      <c r="S3" s="91"/>
      <c r="T3" s="90"/>
    </row>
    <row r="4" spans="1:25" s="64" customFormat="1" ht="66">
      <c r="A4" s="93" t="s">
        <v>1</v>
      </c>
      <c r="B4" s="93" t="s">
        <v>30</v>
      </c>
      <c r="C4" s="93" t="s">
        <v>2</v>
      </c>
      <c r="D4" s="93" t="s">
        <v>3</v>
      </c>
      <c r="E4" s="93" t="s">
        <v>4</v>
      </c>
      <c r="F4" s="93" t="s">
        <v>5</v>
      </c>
      <c r="G4" s="93" t="s">
        <v>6</v>
      </c>
      <c r="H4" s="93" t="s">
        <v>7</v>
      </c>
      <c r="I4" s="93" t="s">
        <v>8</v>
      </c>
      <c r="J4" s="93" t="s">
        <v>9</v>
      </c>
      <c r="K4" s="93" t="s">
        <v>10</v>
      </c>
      <c r="L4" s="93" t="s">
        <v>11</v>
      </c>
      <c r="M4" s="93" t="s">
        <v>12</v>
      </c>
      <c r="N4" s="93" t="s">
        <v>13</v>
      </c>
      <c r="O4" s="93" t="s">
        <v>14</v>
      </c>
      <c r="P4" s="93" t="s">
        <v>15</v>
      </c>
      <c r="Q4" s="113" t="s">
        <v>160</v>
      </c>
      <c r="R4" s="113" t="s">
        <v>159</v>
      </c>
      <c r="S4" s="113" t="s">
        <v>169</v>
      </c>
      <c r="T4" s="112" t="s">
        <v>157</v>
      </c>
      <c r="V4" s="87"/>
      <c r="W4" s="87"/>
      <c r="X4" s="87"/>
      <c r="Y4" s="87">
        <v>65000</v>
      </c>
    </row>
    <row r="5" spans="1:25">
      <c r="A5" s="92" t="s">
        <v>36</v>
      </c>
      <c r="B5" s="99">
        <v>11120</v>
      </c>
      <c r="C5" s="98">
        <v>4.2</v>
      </c>
      <c r="D5" s="98" t="s">
        <v>83</v>
      </c>
      <c r="E5" s="98">
        <v>47790</v>
      </c>
      <c r="F5" s="98">
        <v>1.4</v>
      </c>
      <c r="G5" s="98" t="s">
        <v>83</v>
      </c>
      <c r="H5" s="98" t="s">
        <v>83</v>
      </c>
      <c r="I5" s="98" t="s">
        <v>83</v>
      </c>
      <c r="J5" s="98" t="s">
        <v>83</v>
      </c>
      <c r="K5" s="98" t="s">
        <v>83</v>
      </c>
      <c r="L5" s="98">
        <v>32430</v>
      </c>
      <c r="M5" s="98">
        <v>38220</v>
      </c>
      <c r="N5" s="116">
        <v>42880</v>
      </c>
      <c r="O5" s="94">
        <v>27830</v>
      </c>
      <c r="P5" s="94">
        <v>33990</v>
      </c>
      <c r="Q5" s="115">
        <v>161776.04928548352</v>
      </c>
      <c r="R5" s="114">
        <v>117990</v>
      </c>
      <c r="S5" s="97">
        <v>131100</v>
      </c>
      <c r="T5" s="111">
        <v>0.72934158375808156</v>
      </c>
      <c r="W5" s="84" t="s">
        <v>88</v>
      </c>
      <c r="X5" s="84">
        <v>30</v>
      </c>
      <c r="Y5" s="84" t="s">
        <v>89</v>
      </c>
    </row>
    <row r="6" spans="1:25">
      <c r="A6" s="92" t="s">
        <v>37</v>
      </c>
      <c r="B6" s="99">
        <v>9510</v>
      </c>
      <c r="C6" s="98">
        <v>15.4</v>
      </c>
      <c r="D6" s="98" t="s">
        <v>83</v>
      </c>
      <c r="E6" s="98">
        <v>43480</v>
      </c>
      <c r="F6" s="98">
        <v>5.6</v>
      </c>
      <c r="G6" s="98" t="s">
        <v>83</v>
      </c>
      <c r="H6" s="98" t="s">
        <v>83</v>
      </c>
      <c r="I6" s="98" t="s">
        <v>83</v>
      </c>
      <c r="J6" s="98" t="s">
        <v>83</v>
      </c>
      <c r="K6" s="98" t="s">
        <v>83</v>
      </c>
      <c r="L6" s="98">
        <v>31980</v>
      </c>
      <c r="M6" s="98">
        <v>34750</v>
      </c>
      <c r="N6" s="116">
        <v>48330</v>
      </c>
      <c r="O6" s="94">
        <v>34310</v>
      </c>
      <c r="P6" s="94">
        <v>43560</v>
      </c>
      <c r="Q6" s="115">
        <v>182337.60405707598</v>
      </c>
      <c r="R6" s="114">
        <v>134280</v>
      </c>
      <c r="S6" s="97">
        <v>149200</v>
      </c>
      <c r="T6" s="111">
        <v>0.73643613282297593</v>
      </c>
      <c r="W6" s="84" t="s">
        <v>90</v>
      </c>
      <c r="Y6" s="84">
        <v>0.3</v>
      </c>
    </row>
    <row r="7" spans="1:25">
      <c r="A7" s="92" t="s">
        <v>96</v>
      </c>
      <c r="B7" s="99">
        <v>10630</v>
      </c>
      <c r="C7" s="98">
        <v>0.2</v>
      </c>
      <c r="D7" s="98" t="s">
        <v>83</v>
      </c>
      <c r="E7" s="98">
        <v>36350</v>
      </c>
      <c r="F7" s="98">
        <v>2.2999999999999998</v>
      </c>
      <c r="G7" s="98" t="s">
        <v>83</v>
      </c>
      <c r="H7" s="98" t="s">
        <v>83</v>
      </c>
      <c r="I7" s="98" t="s">
        <v>83</v>
      </c>
      <c r="J7" s="98" t="s">
        <v>83</v>
      </c>
      <c r="K7" s="98" t="s">
        <v>83</v>
      </c>
      <c r="L7" s="98">
        <v>24970</v>
      </c>
      <c r="M7" s="98">
        <v>27380</v>
      </c>
      <c r="N7" s="116">
        <v>45420</v>
      </c>
      <c r="O7" s="95" t="s">
        <v>51</v>
      </c>
      <c r="P7" s="95" t="s">
        <v>52</v>
      </c>
      <c r="Q7" s="115">
        <v>171358.86563774862</v>
      </c>
      <c r="R7" s="114">
        <v>127620</v>
      </c>
      <c r="S7" s="97">
        <v>141800</v>
      </c>
      <c r="T7" s="111">
        <v>0.74475282924542541</v>
      </c>
      <c r="W7" s="84" t="s">
        <v>91</v>
      </c>
      <c r="Y7" s="84">
        <v>0.05</v>
      </c>
    </row>
    <row r="8" spans="1:25">
      <c r="A8" s="92" t="s">
        <v>21</v>
      </c>
      <c r="B8" s="99">
        <v>31830</v>
      </c>
      <c r="C8" s="94">
        <v>9.3000000000000007</v>
      </c>
      <c r="D8" s="94" t="s">
        <v>83</v>
      </c>
      <c r="E8" s="98">
        <v>47860</v>
      </c>
      <c r="F8" s="94">
        <v>1.1000000000000001</v>
      </c>
      <c r="G8" s="94" t="s">
        <v>83</v>
      </c>
      <c r="H8" s="94" t="s">
        <v>83</v>
      </c>
      <c r="I8" s="94" t="s">
        <v>83</v>
      </c>
      <c r="J8" s="94" t="s">
        <v>83</v>
      </c>
      <c r="K8" s="94" t="s">
        <v>83</v>
      </c>
      <c r="L8" s="94">
        <v>33740</v>
      </c>
      <c r="M8" s="94">
        <v>39600</v>
      </c>
      <c r="N8" s="116">
        <v>35830</v>
      </c>
      <c r="O8" s="94">
        <v>40510</v>
      </c>
      <c r="P8" s="94">
        <v>48180</v>
      </c>
      <c r="Q8" s="115">
        <v>135178.07476443268</v>
      </c>
      <c r="R8" s="114">
        <v>109260</v>
      </c>
      <c r="S8" s="97">
        <v>121400</v>
      </c>
      <c r="T8" s="111">
        <v>0.80826717047421581</v>
      </c>
      <c r="W8" s="84" t="s">
        <v>93</v>
      </c>
      <c r="Y8" s="84">
        <v>0.06</v>
      </c>
    </row>
    <row r="9" spans="1:25">
      <c r="A9" s="92" t="s">
        <v>33</v>
      </c>
      <c r="B9" s="99">
        <v>10560</v>
      </c>
      <c r="C9" s="98">
        <v>7.8</v>
      </c>
      <c r="D9" s="98" t="s">
        <v>83</v>
      </c>
      <c r="E9" s="98">
        <v>41230</v>
      </c>
      <c r="F9" s="98">
        <v>1.5</v>
      </c>
      <c r="G9" s="98" t="s">
        <v>83</v>
      </c>
      <c r="H9" s="98" t="s">
        <v>83</v>
      </c>
      <c r="I9" s="98" t="s">
        <v>83</v>
      </c>
      <c r="J9" s="98" t="s">
        <v>83</v>
      </c>
      <c r="K9" s="98" t="s">
        <v>83</v>
      </c>
      <c r="L9" s="98">
        <v>29710</v>
      </c>
      <c r="M9" s="98">
        <v>33370</v>
      </c>
      <c r="N9" s="116">
        <v>41100</v>
      </c>
      <c r="O9" s="94">
        <v>34390</v>
      </c>
      <c r="P9" s="94">
        <v>47780</v>
      </c>
      <c r="Q9" s="115">
        <v>155060.5323142111</v>
      </c>
      <c r="R9" s="114">
        <v>129690</v>
      </c>
      <c r="S9" s="97">
        <v>144100</v>
      </c>
      <c r="T9" s="111">
        <v>0.83638304386314866</v>
      </c>
    </row>
    <row r="10" spans="1:25">
      <c r="A10" s="92" t="s">
        <v>34</v>
      </c>
      <c r="B10" s="99">
        <v>33530</v>
      </c>
      <c r="C10" s="98">
        <v>1</v>
      </c>
      <c r="D10" s="98" t="s">
        <v>83</v>
      </c>
      <c r="E10" s="98">
        <v>44130</v>
      </c>
      <c r="F10" s="98">
        <v>1</v>
      </c>
      <c r="G10" s="98" t="s">
        <v>83</v>
      </c>
      <c r="H10" s="98" t="s">
        <v>83</v>
      </c>
      <c r="I10" s="98" t="s">
        <v>83</v>
      </c>
      <c r="J10" s="98" t="s">
        <v>83</v>
      </c>
      <c r="K10" s="98" t="s">
        <v>83</v>
      </c>
      <c r="L10" s="98">
        <v>34110</v>
      </c>
      <c r="M10" s="98">
        <v>39250</v>
      </c>
      <c r="N10" s="116">
        <v>40720</v>
      </c>
      <c r="O10" s="94">
        <v>34550</v>
      </c>
      <c r="P10" s="94">
        <v>39730</v>
      </c>
      <c r="Q10" s="115">
        <v>153626.88262371474</v>
      </c>
      <c r="R10" s="114">
        <v>135630</v>
      </c>
      <c r="S10" s="97">
        <v>150700</v>
      </c>
      <c r="T10" s="111">
        <v>0.88285329809239621</v>
      </c>
      <c r="Y10" s="84">
        <f>IF($AD8=0,0,(PV($AD8/12,$AC$5*12,-(((Y$4/12)*$AD$6)))))</f>
        <v>0</v>
      </c>
    </row>
    <row r="11" spans="1:25">
      <c r="A11" s="92" t="s">
        <v>35</v>
      </c>
      <c r="B11" s="99">
        <v>23170</v>
      </c>
      <c r="C11" s="98">
        <v>4.5999999999999996</v>
      </c>
      <c r="D11" s="98" t="s">
        <v>83</v>
      </c>
      <c r="E11" s="98">
        <v>51880</v>
      </c>
      <c r="F11" s="98">
        <v>1.9</v>
      </c>
      <c r="G11" s="98" t="s">
        <v>83</v>
      </c>
      <c r="H11" s="98" t="s">
        <v>83</v>
      </c>
      <c r="I11" s="98" t="s">
        <v>83</v>
      </c>
      <c r="J11" s="98" t="s">
        <v>83</v>
      </c>
      <c r="K11" s="98" t="s">
        <v>83</v>
      </c>
      <c r="L11" s="98">
        <v>28350</v>
      </c>
      <c r="M11" s="98">
        <v>38130</v>
      </c>
      <c r="N11" s="116">
        <v>46070</v>
      </c>
      <c r="O11" s="94">
        <v>39990</v>
      </c>
      <c r="P11" s="94">
        <v>50730</v>
      </c>
      <c r="Q11" s="115">
        <v>173811.16116096606</v>
      </c>
      <c r="R11" s="114">
        <v>189900</v>
      </c>
      <c r="S11" s="97">
        <v>211000</v>
      </c>
      <c r="T11" s="111">
        <v>1.0925650500898163</v>
      </c>
    </row>
    <row r="12" spans="1:25">
      <c r="A12" s="92" t="s">
        <v>38</v>
      </c>
      <c r="B12" s="99">
        <v>9210</v>
      </c>
      <c r="C12" s="98">
        <v>4.9000000000000004</v>
      </c>
      <c r="D12" s="98" t="s">
        <v>83</v>
      </c>
      <c r="E12" s="98">
        <v>41350</v>
      </c>
      <c r="F12" s="98">
        <v>1.2</v>
      </c>
      <c r="G12" s="98" t="s">
        <v>83</v>
      </c>
      <c r="H12" s="98" t="s">
        <v>83</v>
      </c>
      <c r="I12" s="98" t="s">
        <v>83</v>
      </c>
      <c r="J12" s="98" t="s">
        <v>83</v>
      </c>
      <c r="K12" s="98" t="s">
        <v>83</v>
      </c>
      <c r="L12" s="98">
        <v>33050</v>
      </c>
      <c r="M12" s="98">
        <v>35770</v>
      </c>
      <c r="N12" s="116">
        <v>38420</v>
      </c>
      <c r="O12" s="94">
        <v>29200</v>
      </c>
      <c r="P12" s="94">
        <v>34290</v>
      </c>
      <c r="Q12" s="115">
        <v>144949.52923386838</v>
      </c>
      <c r="R12" s="114">
        <v>174600</v>
      </c>
      <c r="S12" s="97">
        <v>194000</v>
      </c>
      <c r="T12" s="111">
        <v>1.2045572063796921</v>
      </c>
    </row>
    <row r="13" spans="1:25">
      <c r="A13" s="92" t="s">
        <v>16</v>
      </c>
      <c r="B13" s="99">
        <v>9440</v>
      </c>
      <c r="C13" s="94">
        <v>1</v>
      </c>
      <c r="D13" s="94" t="s">
        <v>83</v>
      </c>
      <c r="E13" s="98">
        <v>47460</v>
      </c>
      <c r="F13" s="94">
        <v>1.4</v>
      </c>
      <c r="G13" s="94" t="s">
        <v>83</v>
      </c>
      <c r="H13" s="94" t="s">
        <v>83</v>
      </c>
      <c r="I13" s="94" t="s">
        <v>83</v>
      </c>
      <c r="J13" s="94" t="s">
        <v>83</v>
      </c>
      <c r="K13" s="94" t="s">
        <v>83</v>
      </c>
      <c r="L13" s="94">
        <v>32230</v>
      </c>
      <c r="M13" s="94">
        <v>36700</v>
      </c>
      <c r="N13" s="116">
        <v>41330</v>
      </c>
      <c r="O13" s="94">
        <v>42750</v>
      </c>
      <c r="P13" s="94">
        <v>57160</v>
      </c>
      <c r="Q13" s="115">
        <v>155928.26765319574</v>
      </c>
      <c r="R13" s="114">
        <v>201330</v>
      </c>
      <c r="S13" s="97">
        <v>223700</v>
      </c>
      <c r="T13" s="111">
        <v>1.2911706326897923</v>
      </c>
    </row>
    <row r="14" spans="1:25" ht="26.4">
      <c r="A14" s="92" t="s">
        <v>22</v>
      </c>
      <c r="B14" s="99">
        <v>56790</v>
      </c>
      <c r="C14" s="98">
        <v>4.9000000000000004</v>
      </c>
      <c r="D14" s="98" t="s">
        <v>83</v>
      </c>
      <c r="E14" s="98">
        <v>54520</v>
      </c>
      <c r="F14" s="98">
        <v>4.3</v>
      </c>
      <c r="G14" s="98" t="s">
        <v>83</v>
      </c>
      <c r="H14" s="98" t="s">
        <v>83</v>
      </c>
      <c r="I14" s="98" t="s">
        <v>83</v>
      </c>
      <c r="J14" s="98" t="s">
        <v>83</v>
      </c>
      <c r="K14" s="98" t="s">
        <v>83</v>
      </c>
      <c r="L14" s="98">
        <v>32970</v>
      </c>
      <c r="M14" s="98">
        <v>40490</v>
      </c>
      <c r="N14" s="116">
        <v>37530</v>
      </c>
      <c r="O14" s="94">
        <v>39950</v>
      </c>
      <c r="P14" s="94">
        <v>47380</v>
      </c>
      <c r="Q14" s="115">
        <v>141591.7707482322</v>
      </c>
      <c r="R14" s="114">
        <v>183870</v>
      </c>
      <c r="S14" s="97">
        <v>204300</v>
      </c>
      <c r="T14" s="111">
        <v>1.2985924183895106</v>
      </c>
    </row>
    <row r="15" spans="1:25">
      <c r="A15" s="92" t="s">
        <v>32</v>
      </c>
      <c r="B15" s="99">
        <v>12180</v>
      </c>
      <c r="C15" s="98">
        <v>17</v>
      </c>
      <c r="D15" s="98" t="s">
        <v>83</v>
      </c>
      <c r="E15" s="98">
        <v>49140</v>
      </c>
      <c r="F15" s="98">
        <v>1.7</v>
      </c>
      <c r="G15" s="98" t="s">
        <v>83</v>
      </c>
      <c r="H15" s="98" t="s">
        <v>83</v>
      </c>
      <c r="I15" s="98" t="s">
        <v>83</v>
      </c>
      <c r="J15" s="98" t="s">
        <v>83</v>
      </c>
      <c r="K15" s="98" t="s">
        <v>83</v>
      </c>
      <c r="L15" s="98">
        <v>31620</v>
      </c>
      <c r="M15" s="98">
        <v>38900</v>
      </c>
      <c r="N15" s="116">
        <v>44430</v>
      </c>
      <c r="O15" s="94">
        <v>43930</v>
      </c>
      <c r="P15" s="94">
        <v>53830</v>
      </c>
      <c r="Q15" s="115">
        <v>167623.83091777127</v>
      </c>
      <c r="R15" s="114">
        <v>227700</v>
      </c>
      <c r="S15" s="97">
        <v>253000</v>
      </c>
      <c r="T15" s="111">
        <v>1.3583987357483758</v>
      </c>
    </row>
    <row r="16" spans="1:25">
      <c r="A16" s="92" t="s">
        <v>31</v>
      </c>
      <c r="B16" s="99">
        <v>11930</v>
      </c>
      <c r="C16" s="98">
        <v>3</v>
      </c>
      <c r="D16" s="98" t="s">
        <v>83</v>
      </c>
      <c r="E16" s="98">
        <v>49710</v>
      </c>
      <c r="F16" s="98">
        <v>0.9</v>
      </c>
      <c r="G16" s="98" t="s">
        <v>83</v>
      </c>
      <c r="H16" s="98" t="s">
        <v>83</v>
      </c>
      <c r="I16" s="98" t="s">
        <v>83</v>
      </c>
      <c r="J16" s="98" t="s">
        <v>83</v>
      </c>
      <c r="K16" s="98" t="s">
        <v>83</v>
      </c>
      <c r="L16" s="98">
        <v>35020</v>
      </c>
      <c r="M16" s="98">
        <v>40950</v>
      </c>
      <c r="N16" s="116">
        <v>49700</v>
      </c>
      <c r="O16" s="94">
        <v>54170</v>
      </c>
      <c r="P16" s="94">
        <v>73340</v>
      </c>
      <c r="Q16" s="115">
        <v>187506.28846754969</v>
      </c>
      <c r="R16" s="114">
        <v>295560</v>
      </c>
      <c r="S16" s="97">
        <v>328400</v>
      </c>
      <c r="T16" s="111">
        <v>1.5762671343748045</v>
      </c>
    </row>
    <row r="17" spans="1:39">
      <c r="A17" s="92" t="s">
        <v>95</v>
      </c>
      <c r="B17" s="99">
        <v>26870</v>
      </c>
      <c r="C17" s="98">
        <v>24.2</v>
      </c>
      <c r="D17" s="98" t="s">
        <v>83</v>
      </c>
      <c r="E17" s="98">
        <v>34690</v>
      </c>
      <c r="F17" s="98">
        <v>5.0999999999999996</v>
      </c>
      <c r="G17" s="98" t="s">
        <v>83</v>
      </c>
      <c r="H17" s="98" t="s">
        <v>83</v>
      </c>
      <c r="I17" s="98" t="s">
        <v>83</v>
      </c>
      <c r="J17" s="98" t="s">
        <v>83</v>
      </c>
      <c r="K17" s="98" t="s">
        <v>83</v>
      </c>
      <c r="L17" s="98">
        <v>20710</v>
      </c>
      <c r="M17" s="98">
        <v>25770</v>
      </c>
      <c r="N17" s="116">
        <v>36330</v>
      </c>
      <c r="O17" s="95" t="s">
        <v>65</v>
      </c>
      <c r="P17" s="95" t="s">
        <v>66</v>
      </c>
      <c r="Q17" s="115">
        <v>137064.4559361384</v>
      </c>
      <c r="R17" s="114">
        <v>221580</v>
      </c>
      <c r="S17" s="97">
        <v>246200</v>
      </c>
      <c r="T17" s="111">
        <v>1.6166116772333696</v>
      </c>
    </row>
    <row r="18" spans="1:39">
      <c r="A18" s="257" t="s">
        <v>20</v>
      </c>
      <c r="B18" s="99">
        <v>2540</v>
      </c>
      <c r="C18" s="98">
        <v>12.7</v>
      </c>
      <c r="D18" s="98" t="s">
        <v>83</v>
      </c>
      <c r="E18" s="98">
        <v>42530</v>
      </c>
      <c r="F18" s="98">
        <v>5.6</v>
      </c>
      <c r="G18" s="98" t="s">
        <v>83</v>
      </c>
      <c r="H18" s="98" t="s">
        <v>83</v>
      </c>
      <c r="I18" s="98" t="s">
        <v>83</v>
      </c>
      <c r="J18" s="98" t="s">
        <v>83</v>
      </c>
      <c r="K18" s="98" t="s">
        <v>83</v>
      </c>
      <c r="L18" s="98">
        <v>26260</v>
      </c>
      <c r="M18" s="98">
        <v>30140</v>
      </c>
      <c r="N18" s="116">
        <v>49100</v>
      </c>
      <c r="O18" s="94">
        <v>45040</v>
      </c>
      <c r="P18" s="94">
        <v>51470</v>
      </c>
      <c r="Q18" s="115">
        <v>185242.63106150279</v>
      </c>
      <c r="R18" s="114">
        <v>521100</v>
      </c>
      <c r="S18" s="97">
        <v>579000</v>
      </c>
      <c r="T18" s="111">
        <v>2.8130673647524933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65" customFormat="1" ht="16.5" customHeight="1">
      <c r="A19" s="221" t="s">
        <v>25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1"/>
      <c r="P19" s="221"/>
      <c r="Q19" s="221"/>
      <c r="R19" s="221"/>
      <c r="S19" s="221"/>
      <c r="T19" s="96"/>
      <c r="V19" s="88"/>
      <c r="W19" s="88"/>
      <c r="X19" s="88"/>
      <c r="Y19" s="88"/>
    </row>
    <row r="20" spans="1:39" s="65" customFormat="1" ht="27.75" customHeight="1">
      <c r="A20" s="220" t="s">
        <v>17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96"/>
      <c r="V20" s="88"/>
      <c r="W20" s="88"/>
      <c r="X20" s="88"/>
      <c r="Y20" s="88"/>
    </row>
    <row r="21" spans="1:39" s="65" customFormat="1" ht="24" customHeight="1">
      <c r="A21" s="220" t="s">
        <v>18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96"/>
      <c r="V21" s="88"/>
      <c r="W21" s="88"/>
      <c r="X21" s="88"/>
      <c r="Y21" s="88"/>
    </row>
    <row r="22" spans="1:39" s="58" customFormat="1" ht="12.75" customHeight="1">
      <c r="A22" s="220" t="s">
        <v>97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90"/>
      <c r="V22" s="86"/>
      <c r="W22" s="86"/>
      <c r="X22" s="86"/>
      <c r="Y22" s="86"/>
    </row>
    <row r="23" spans="1:39" s="58" customFormat="1" ht="12.75" customHeight="1">
      <c r="A23" s="219" t="s">
        <v>170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V23" s="86"/>
      <c r="W23" s="86"/>
      <c r="X23" s="86"/>
      <c r="Y23" s="86"/>
    </row>
    <row r="24" spans="1:39" s="58" customFormat="1">
      <c r="A24" s="221" t="s">
        <v>94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90"/>
      <c r="V24" s="86"/>
      <c r="W24" s="86"/>
      <c r="X24" s="86"/>
      <c r="Y24" s="86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1:39" s="58" customFormat="1" ht="12.75" customHeight="1">
      <c r="A25" s="220" t="s">
        <v>19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90"/>
      <c r="V25" s="86"/>
      <c r="W25" s="86"/>
      <c r="X25" s="86"/>
      <c r="Y25" s="86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1:39" s="58" customFormat="1">
      <c r="A26" s="222" t="s">
        <v>172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90"/>
      <c r="V26" s="86"/>
      <c r="W26" s="86"/>
      <c r="X26" s="86"/>
      <c r="Y26" s="86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1:39" s="58" customFormat="1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90"/>
      <c r="V27" s="86"/>
      <c r="W27" s="86"/>
      <c r="X27" s="86"/>
      <c r="Y27" s="86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1:39" ht="26.4">
      <c r="A28" s="100" t="s">
        <v>148</v>
      </c>
      <c r="B28" s="101" t="s">
        <v>149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</row>
    <row r="29" spans="1:39">
      <c r="A29" s="102"/>
      <c r="B29" s="103" t="s">
        <v>150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</row>
    <row r="30" spans="1:39">
      <c r="A30" s="104"/>
      <c r="B30" s="103" t="s">
        <v>151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</row>
    <row r="31" spans="1:39">
      <c r="A31" s="105"/>
      <c r="B31" s="103" t="s">
        <v>152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</row>
    <row r="32" spans="1:39">
      <c r="A32" s="106"/>
      <c r="B32" s="107" t="s">
        <v>153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</row>
    <row r="33" spans="1:2">
      <c r="A33" s="108"/>
      <c r="B33" s="103" t="s">
        <v>154</v>
      </c>
    </row>
    <row r="34" spans="1:2">
      <c r="A34" s="109"/>
      <c r="B34" s="107" t="s">
        <v>155</v>
      </c>
    </row>
  </sheetData>
  <sortState ref="A5:T18">
    <sortCondition ref="T5:T18"/>
  </sortState>
  <mergeCells count="19">
    <mergeCell ref="K2:L2"/>
    <mergeCell ref="M2:N2"/>
    <mergeCell ref="O2:P2"/>
    <mergeCell ref="A3:P3"/>
    <mergeCell ref="A27:S27"/>
    <mergeCell ref="A2:B2"/>
    <mergeCell ref="C2:D2"/>
    <mergeCell ref="E2:F2"/>
    <mergeCell ref="G2:H2"/>
    <mergeCell ref="I2:J2"/>
    <mergeCell ref="U18:AM18"/>
    <mergeCell ref="A23:T23"/>
    <mergeCell ref="A24:S24"/>
    <mergeCell ref="A25:S25"/>
    <mergeCell ref="A26:S26"/>
    <mergeCell ref="A22:S22"/>
    <mergeCell ref="A19:S19"/>
    <mergeCell ref="A20:S20"/>
    <mergeCell ref="A21:S21"/>
  </mergeCells>
  <conditionalFormatting sqref="T5:T18">
    <cfRule type="cellIs" dxfId="35" priority="2" stopIfTrue="1" operator="greaterThan">
      <formula>6</formula>
    </cfRule>
    <cfRule type="cellIs" dxfId="34" priority="3" stopIfTrue="1" operator="between">
      <formula>4</formula>
      <formula>6</formula>
    </cfRule>
    <cfRule type="cellIs" dxfId="33" priority="4" stopIfTrue="1" operator="between">
      <formula>3</formula>
      <formula>4</formula>
    </cfRule>
    <cfRule type="cellIs" dxfId="32" priority="5" stopIfTrue="1" operator="between">
      <formula>2</formula>
      <formula>3</formula>
    </cfRule>
    <cfRule type="cellIs" dxfId="31" priority="6" stopIfTrue="1" operator="between">
      <formula>1</formula>
      <formula>2</formula>
    </cfRule>
    <cfRule type="cellIs" dxfId="30" priority="7" stopIfTrue="1" operator="between">
      <formula>0</formula>
      <formula>1</formula>
    </cfRule>
  </conditionalFormatting>
  <conditionalFormatting sqref="T6">
    <cfRule type="containsText" priority="1" stopIfTrue="1" operator="containsText" text="N/A">
      <formula>NOT(ISERROR(SEARCH("N/A",T6)))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34"/>
  <sheetViews>
    <sheetView topLeftCell="A13" workbookViewId="0">
      <selection activeCell="A27" sqref="A27:S27"/>
    </sheetView>
  </sheetViews>
  <sheetFormatPr defaultColWidth="9.109375" defaultRowHeight="13.2"/>
  <cols>
    <col min="1" max="1" width="37.109375" style="69" customWidth="1"/>
    <col min="2" max="2" width="12.6640625" style="69" customWidth="1"/>
    <col min="3" max="3" width="15.5546875" style="69" hidden="1" customWidth="1"/>
    <col min="4" max="4" width="10.5546875" style="69" hidden="1" customWidth="1"/>
    <col min="5" max="5" width="10.6640625" style="69" hidden="1" customWidth="1"/>
    <col min="6" max="6" width="14.33203125" style="69" hidden="1" customWidth="1"/>
    <col min="7" max="7" width="11.88671875" style="69" hidden="1" customWidth="1"/>
    <col min="8" max="8" width="11.44140625" style="69" hidden="1" customWidth="1"/>
    <col min="9" max="9" width="10.6640625" style="69" hidden="1" customWidth="1"/>
    <col min="10" max="11" width="11.88671875" style="69" hidden="1" customWidth="1"/>
    <col min="12" max="12" width="11.5546875" style="69" hidden="1" customWidth="1"/>
    <col min="13" max="13" width="12" style="69" hidden="1" customWidth="1"/>
    <col min="14" max="14" width="12" style="69" customWidth="1"/>
    <col min="15" max="15" width="13.109375" style="69" hidden="1" customWidth="1"/>
    <col min="16" max="16" width="12.33203125" style="69" hidden="1" customWidth="1"/>
    <col min="17" max="17" width="15.6640625" style="69" customWidth="1"/>
    <col min="18" max="18" width="14.44140625" style="69" customWidth="1"/>
    <col min="19" max="19" width="17.6640625" style="69" customWidth="1"/>
    <col min="20" max="20" width="15.44140625" style="69" customWidth="1"/>
    <col min="21" max="21" width="7.6640625" style="69" customWidth="1"/>
    <col min="22" max="22" width="6.6640625" style="84" customWidth="1"/>
    <col min="23" max="25" width="9.109375" style="84"/>
    <col min="26" max="16384" width="9.109375" style="69"/>
  </cols>
  <sheetData>
    <row r="1" spans="1:25">
      <c r="A1" s="137" t="s">
        <v>168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</row>
    <row r="2" spans="1:25" ht="15" customHeight="1">
      <c r="A2" s="231" t="s">
        <v>177</v>
      </c>
      <c r="B2" s="232"/>
      <c r="C2" s="231" t="s">
        <v>177</v>
      </c>
      <c r="D2" s="232"/>
      <c r="E2" s="231" t="s">
        <v>177</v>
      </c>
      <c r="F2" s="232"/>
      <c r="G2" s="231" t="s">
        <v>177</v>
      </c>
      <c r="H2" s="232"/>
      <c r="I2" s="231" t="s">
        <v>177</v>
      </c>
      <c r="J2" s="232"/>
      <c r="K2" s="231" t="s">
        <v>177</v>
      </c>
      <c r="L2" s="232"/>
      <c r="M2" s="231"/>
      <c r="N2" s="232"/>
      <c r="O2" s="231" t="s">
        <v>177</v>
      </c>
      <c r="P2" s="232"/>
      <c r="Q2" s="118"/>
      <c r="R2" s="118"/>
      <c r="S2" s="118"/>
      <c r="T2" s="117"/>
    </row>
    <row r="3" spans="1:25">
      <c r="A3" s="233" t="s">
        <v>175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118"/>
      <c r="R3" s="118"/>
      <c r="S3" s="118"/>
      <c r="T3" s="117"/>
    </row>
    <row r="4" spans="1:25" s="64" customFormat="1" ht="66">
      <c r="A4" s="120" t="s">
        <v>1</v>
      </c>
      <c r="B4" s="120" t="s">
        <v>30</v>
      </c>
      <c r="C4" s="120" t="s">
        <v>2</v>
      </c>
      <c r="D4" s="120" t="s">
        <v>3</v>
      </c>
      <c r="E4" s="120" t="s">
        <v>4</v>
      </c>
      <c r="F4" s="120" t="s">
        <v>5</v>
      </c>
      <c r="G4" s="120" t="s">
        <v>6</v>
      </c>
      <c r="H4" s="120" t="s">
        <v>7</v>
      </c>
      <c r="I4" s="120" t="s">
        <v>8</v>
      </c>
      <c r="J4" s="120" t="s">
        <v>9</v>
      </c>
      <c r="K4" s="120" t="s">
        <v>10</v>
      </c>
      <c r="L4" s="120" t="s">
        <v>11</v>
      </c>
      <c r="M4" s="120" t="s">
        <v>12</v>
      </c>
      <c r="N4" s="120" t="s">
        <v>13</v>
      </c>
      <c r="O4" s="120" t="s">
        <v>14</v>
      </c>
      <c r="P4" s="120" t="s">
        <v>15</v>
      </c>
      <c r="Q4" s="140" t="s">
        <v>160</v>
      </c>
      <c r="R4" s="140" t="s">
        <v>159</v>
      </c>
      <c r="S4" s="140" t="s">
        <v>169</v>
      </c>
      <c r="T4" s="139" t="s">
        <v>157</v>
      </c>
      <c r="V4" s="87"/>
      <c r="W4" s="87"/>
      <c r="X4" s="87"/>
      <c r="Y4" s="87">
        <v>65000</v>
      </c>
    </row>
    <row r="5" spans="1:25">
      <c r="A5" s="119" t="s">
        <v>21</v>
      </c>
      <c r="B5" s="126">
        <v>31830</v>
      </c>
      <c r="C5" s="121">
        <v>9.3000000000000007</v>
      </c>
      <c r="D5" s="121" t="s">
        <v>83</v>
      </c>
      <c r="E5" s="125">
        <v>47860</v>
      </c>
      <c r="F5" s="121">
        <v>1.1000000000000001</v>
      </c>
      <c r="G5" s="121" t="s">
        <v>83</v>
      </c>
      <c r="H5" s="121" t="s">
        <v>83</v>
      </c>
      <c r="I5" s="121" t="s">
        <v>83</v>
      </c>
      <c r="J5" s="121" t="s">
        <v>83</v>
      </c>
      <c r="K5" s="121" t="s">
        <v>83</v>
      </c>
      <c r="L5" s="121">
        <v>33740</v>
      </c>
      <c r="M5" s="121">
        <v>39600</v>
      </c>
      <c r="N5" s="143">
        <v>26580</v>
      </c>
      <c r="O5" s="121">
        <v>40510</v>
      </c>
      <c r="P5" s="121">
        <v>48180</v>
      </c>
      <c r="Q5" s="142">
        <v>100280.02308787667</v>
      </c>
      <c r="R5" s="141">
        <v>109260</v>
      </c>
      <c r="S5" s="124">
        <v>121400</v>
      </c>
      <c r="T5" s="138">
        <v>1.0895490112148665</v>
      </c>
      <c r="W5" s="84" t="s">
        <v>88</v>
      </c>
      <c r="X5" s="84">
        <v>30</v>
      </c>
      <c r="Y5" s="84" t="s">
        <v>89</v>
      </c>
    </row>
    <row r="6" spans="1:25">
      <c r="A6" s="119" t="s">
        <v>36</v>
      </c>
      <c r="B6" s="126">
        <v>11120</v>
      </c>
      <c r="C6" s="125">
        <v>4.2</v>
      </c>
      <c r="D6" s="125" t="s">
        <v>83</v>
      </c>
      <c r="E6" s="125">
        <v>47790</v>
      </c>
      <c r="F6" s="125">
        <v>1.4</v>
      </c>
      <c r="G6" s="125" t="s">
        <v>83</v>
      </c>
      <c r="H6" s="125" t="s">
        <v>83</v>
      </c>
      <c r="I6" s="125" t="s">
        <v>83</v>
      </c>
      <c r="J6" s="125" t="s">
        <v>83</v>
      </c>
      <c r="K6" s="125" t="s">
        <v>83</v>
      </c>
      <c r="L6" s="125">
        <v>32430</v>
      </c>
      <c r="M6" s="125">
        <v>38220</v>
      </c>
      <c r="N6" s="143">
        <v>25530</v>
      </c>
      <c r="O6" s="121">
        <v>27830</v>
      </c>
      <c r="P6" s="121">
        <v>33990</v>
      </c>
      <c r="Q6" s="142">
        <v>96318.622627294637</v>
      </c>
      <c r="R6" s="141">
        <v>117990</v>
      </c>
      <c r="S6" s="124">
        <v>131100</v>
      </c>
      <c r="T6" s="138">
        <v>1.2249967532920696</v>
      </c>
      <c r="W6" s="84" t="s">
        <v>90</v>
      </c>
      <c r="Y6" s="84">
        <v>0.3</v>
      </c>
    </row>
    <row r="7" spans="1:25">
      <c r="A7" s="119" t="s">
        <v>96</v>
      </c>
      <c r="B7" s="126">
        <v>10630</v>
      </c>
      <c r="C7" s="125">
        <v>0.2</v>
      </c>
      <c r="D7" s="125" t="s">
        <v>83</v>
      </c>
      <c r="E7" s="125">
        <v>36350</v>
      </c>
      <c r="F7" s="125">
        <v>2.2999999999999998</v>
      </c>
      <c r="G7" s="125" t="s">
        <v>83</v>
      </c>
      <c r="H7" s="125" t="s">
        <v>83</v>
      </c>
      <c r="I7" s="125" t="s">
        <v>83</v>
      </c>
      <c r="J7" s="125" t="s">
        <v>83</v>
      </c>
      <c r="K7" s="125" t="s">
        <v>83</v>
      </c>
      <c r="L7" s="125">
        <v>24970</v>
      </c>
      <c r="M7" s="125">
        <v>27380</v>
      </c>
      <c r="N7" s="143">
        <v>25950</v>
      </c>
      <c r="O7" s="122" t="s">
        <v>51</v>
      </c>
      <c r="P7" s="122" t="s">
        <v>52</v>
      </c>
      <c r="Q7" s="142">
        <v>97903.18281152744</v>
      </c>
      <c r="R7" s="141">
        <v>127620</v>
      </c>
      <c r="S7" s="124">
        <v>141800</v>
      </c>
      <c r="T7" s="138">
        <v>1.3035326976619355</v>
      </c>
      <c r="W7" s="84" t="s">
        <v>91</v>
      </c>
      <c r="Y7" s="84">
        <v>0.05</v>
      </c>
    </row>
    <row r="8" spans="1:25">
      <c r="A8" s="119" t="s">
        <v>34</v>
      </c>
      <c r="B8" s="126">
        <v>33530</v>
      </c>
      <c r="C8" s="125">
        <v>1</v>
      </c>
      <c r="D8" s="125" t="s">
        <v>83</v>
      </c>
      <c r="E8" s="125">
        <v>44130</v>
      </c>
      <c r="F8" s="125">
        <v>1</v>
      </c>
      <c r="G8" s="125" t="s">
        <v>83</v>
      </c>
      <c r="H8" s="125" t="s">
        <v>83</v>
      </c>
      <c r="I8" s="125" t="s">
        <v>83</v>
      </c>
      <c r="J8" s="125" t="s">
        <v>83</v>
      </c>
      <c r="K8" s="125" t="s">
        <v>83</v>
      </c>
      <c r="L8" s="125">
        <v>34110</v>
      </c>
      <c r="M8" s="125">
        <v>39250</v>
      </c>
      <c r="N8" s="143">
        <v>25970</v>
      </c>
      <c r="O8" s="121">
        <v>34550</v>
      </c>
      <c r="P8" s="121">
        <v>39730</v>
      </c>
      <c r="Q8" s="142">
        <v>97978.638058395663</v>
      </c>
      <c r="R8" s="141">
        <v>135630</v>
      </c>
      <c r="S8" s="124">
        <v>150700</v>
      </c>
      <c r="T8" s="138">
        <v>1.3842813360925059</v>
      </c>
      <c r="W8" s="84" t="s">
        <v>93</v>
      </c>
      <c r="Y8" s="84">
        <v>0.06</v>
      </c>
    </row>
    <row r="9" spans="1:25">
      <c r="A9" s="119" t="s">
        <v>37</v>
      </c>
      <c r="B9" s="126">
        <v>9510</v>
      </c>
      <c r="C9" s="125">
        <v>15.4</v>
      </c>
      <c r="D9" s="125" t="s">
        <v>83</v>
      </c>
      <c r="E9" s="125">
        <v>43480</v>
      </c>
      <c r="F9" s="125">
        <v>5.6</v>
      </c>
      <c r="G9" s="125" t="s">
        <v>83</v>
      </c>
      <c r="H9" s="125" t="s">
        <v>83</v>
      </c>
      <c r="I9" s="125" t="s">
        <v>83</v>
      </c>
      <c r="J9" s="125" t="s">
        <v>83</v>
      </c>
      <c r="K9" s="125" t="s">
        <v>83</v>
      </c>
      <c r="L9" s="125">
        <v>31980</v>
      </c>
      <c r="M9" s="125">
        <v>34750</v>
      </c>
      <c r="N9" s="143">
        <v>24390</v>
      </c>
      <c r="O9" s="121">
        <v>34310</v>
      </c>
      <c r="P9" s="121">
        <v>43560</v>
      </c>
      <c r="Q9" s="142">
        <v>92017.673555805566</v>
      </c>
      <c r="R9" s="141">
        <v>134280</v>
      </c>
      <c r="S9" s="124">
        <v>149200</v>
      </c>
      <c r="T9" s="138">
        <v>1.4592848831215428</v>
      </c>
    </row>
    <row r="10" spans="1:25">
      <c r="A10" s="119" t="s">
        <v>33</v>
      </c>
      <c r="B10" s="126">
        <v>10560</v>
      </c>
      <c r="C10" s="125">
        <v>7.8</v>
      </c>
      <c r="D10" s="125" t="s">
        <v>83</v>
      </c>
      <c r="E10" s="125">
        <v>41230</v>
      </c>
      <c r="F10" s="125">
        <v>1.5</v>
      </c>
      <c r="G10" s="125" t="s">
        <v>83</v>
      </c>
      <c r="H10" s="125" t="s">
        <v>83</v>
      </c>
      <c r="I10" s="125" t="s">
        <v>83</v>
      </c>
      <c r="J10" s="125" t="s">
        <v>83</v>
      </c>
      <c r="K10" s="125" t="s">
        <v>83</v>
      </c>
      <c r="L10" s="125">
        <v>29710</v>
      </c>
      <c r="M10" s="125">
        <v>33370</v>
      </c>
      <c r="N10" s="143">
        <v>23470</v>
      </c>
      <c r="O10" s="121">
        <v>34390</v>
      </c>
      <c r="P10" s="121">
        <v>47780</v>
      </c>
      <c r="Q10" s="142">
        <v>88546.732199867023</v>
      </c>
      <c r="R10" s="141">
        <v>129690</v>
      </c>
      <c r="S10" s="124">
        <v>144100</v>
      </c>
      <c r="T10" s="138">
        <v>1.464650323935893</v>
      </c>
      <c r="Y10" s="84">
        <f>IF($AD8=0,0,(PV($AD8/12,$AC$5*12,-(((Y$4/12)*$AD$6)))))</f>
        <v>0</v>
      </c>
    </row>
    <row r="11" spans="1:25" ht="26.4">
      <c r="A11" s="119" t="s">
        <v>22</v>
      </c>
      <c r="B11" s="126">
        <v>56790</v>
      </c>
      <c r="C11" s="125">
        <v>4.9000000000000004</v>
      </c>
      <c r="D11" s="125" t="s">
        <v>83</v>
      </c>
      <c r="E11" s="125">
        <v>54520</v>
      </c>
      <c r="F11" s="125">
        <v>4.3</v>
      </c>
      <c r="G11" s="125" t="s">
        <v>83</v>
      </c>
      <c r="H11" s="125" t="s">
        <v>83</v>
      </c>
      <c r="I11" s="125" t="s">
        <v>83</v>
      </c>
      <c r="J11" s="125" t="s">
        <v>83</v>
      </c>
      <c r="K11" s="125" t="s">
        <v>83</v>
      </c>
      <c r="L11" s="125">
        <v>32970</v>
      </c>
      <c r="M11" s="125">
        <v>40490</v>
      </c>
      <c r="N11" s="143">
        <v>25470</v>
      </c>
      <c r="O11" s="121">
        <v>39950</v>
      </c>
      <c r="P11" s="121">
        <v>47380</v>
      </c>
      <c r="Q11" s="142">
        <v>96092.256886689938</v>
      </c>
      <c r="R11" s="141">
        <v>183870</v>
      </c>
      <c r="S11" s="124">
        <v>204300</v>
      </c>
      <c r="T11" s="138">
        <v>1.9134736341640495</v>
      </c>
    </row>
    <row r="12" spans="1:25">
      <c r="A12" s="119" t="s">
        <v>38</v>
      </c>
      <c r="B12" s="126">
        <v>9210</v>
      </c>
      <c r="C12" s="125">
        <v>4.9000000000000004</v>
      </c>
      <c r="D12" s="125" t="s">
        <v>83</v>
      </c>
      <c r="E12" s="125">
        <v>41350</v>
      </c>
      <c r="F12" s="125">
        <v>1.2</v>
      </c>
      <c r="G12" s="125" t="s">
        <v>83</v>
      </c>
      <c r="H12" s="125" t="s">
        <v>83</v>
      </c>
      <c r="I12" s="125" t="s">
        <v>83</v>
      </c>
      <c r="J12" s="125" t="s">
        <v>83</v>
      </c>
      <c r="K12" s="125" t="s">
        <v>83</v>
      </c>
      <c r="L12" s="125">
        <v>33050</v>
      </c>
      <c r="M12" s="125">
        <v>35770</v>
      </c>
      <c r="N12" s="143">
        <v>24170</v>
      </c>
      <c r="O12" s="121">
        <v>29200</v>
      </c>
      <c r="P12" s="121">
        <v>34290</v>
      </c>
      <c r="Q12" s="142">
        <v>91187.665840255053</v>
      </c>
      <c r="R12" s="141">
        <v>174600</v>
      </c>
      <c r="S12" s="124">
        <v>194000</v>
      </c>
      <c r="T12" s="138">
        <v>1.9147326383577892</v>
      </c>
    </row>
    <row r="13" spans="1:25">
      <c r="A13" s="119" t="s">
        <v>16</v>
      </c>
      <c r="B13" s="126">
        <v>9440</v>
      </c>
      <c r="C13" s="121">
        <v>1</v>
      </c>
      <c r="D13" s="121" t="s">
        <v>83</v>
      </c>
      <c r="E13" s="125">
        <v>47460</v>
      </c>
      <c r="F13" s="121">
        <v>1.4</v>
      </c>
      <c r="G13" s="121" t="s">
        <v>83</v>
      </c>
      <c r="H13" s="121" t="s">
        <v>83</v>
      </c>
      <c r="I13" s="121" t="s">
        <v>83</v>
      </c>
      <c r="J13" s="121" t="s">
        <v>83</v>
      </c>
      <c r="K13" s="121" t="s">
        <v>83</v>
      </c>
      <c r="L13" s="121">
        <v>32230</v>
      </c>
      <c r="M13" s="121">
        <v>36700</v>
      </c>
      <c r="N13" s="143">
        <v>27020</v>
      </c>
      <c r="O13" s="121">
        <v>42750</v>
      </c>
      <c r="P13" s="121">
        <v>57160</v>
      </c>
      <c r="Q13" s="142">
        <v>101940.0385189777</v>
      </c>
      <c r="R13" s="141">
        <v>201330</v>
      </c>
      <c r="S13" s="124">
        <v>223700</v>
      </c>
      <c r="T13" s="138">
        <v>1.9749845391957483</v>
      </c>
    </row>
    <row r="14" spans="1:25">
      <c r="A14" s="119" t="s">
        <v>35</v>
      </c>
      <c r="B14" s="126">
        <v>23170</v>
      </c>
      <c r="C14" s="125">
        <v>4.5999999999999996</v>
      </c>
      <c r="D14" s="125" t="s">
        <v>83</v>
      </c>
      <c r="E14" s="125">
        <v>51880</v>
      </c>
      <c r="F14" s="125">
        <v>1.9</v>
      </c>
      <c r="G14" s="125" t="s">
        <v>83</v>
      </c>
      <c r="H14" s="125" t="s">
        <v>83</v>
      </c>
      <c r="I14" s="125" t="s">
        <v>83</v>
      </c>
      <c r="J14" s="125" t="s">
        <v>83</v>
      </c>
      <c r="K14" s="125" t="s">
        <v>83</v>
      </c>
      <c r="L14" s="125">
        <v>28350</v>
      </c>
      <c r="M14" s="125">
        <v>38130</v>
      </c>
      <c r="N14" s="143">
        <v>24670</v>
      </c>
      <c r="O14" s="121">
        <v>39990</v>
      </c>
      <c r="P14" s="121">
        <v>50730</v>
      </c>
      <c r="Q14" s="142">
        <v>93074.047011960778</v>
      </c>
      <c r="R14" s="141">
        <v>189900</v>
      </c>
      <c r="S14" s="124">
        <v>211000</v>
      </c>
      <c r="T14" s="138">
        <v>2.0403109792313674</v>
      </c>
    </row>
    <row r="15" spans="1:25">
      <c r="A15" s="119" t="s">
        <v>32</v>
      </c>
      <c r="B15" s="126">
        <v>12180</v>
      </c>
      <c r="C15" s="125">
        <v>17</v>
      </c>
      <c r="D15" s="125" t="s">
        <v>83</v>
      </c>
      <c r="E15" s="125">
        <v>49140</v>
      </c>
      <c r="F15" s="125">
        <v>1.7</v>
      </c>
      <c r="G15" s="125" t="s">
        <v>83</v>
      </c>
      <c r="H15" s="125" t="s">
        <v>83</v>
      </c>
      <c r="I15" s="125" t="s">
        <v>83</v>
      </c>
      <c r="J15" s="125" t="s">
        <v>83</v>
      </c>
      <c r="K15" s="125" t="s">
        <v>83</v>
      </c>
      <c r="L15" s="125">
        <v>31620</v>
      </c>
      <c r="M15" s="125">
        <v>38900</v>
      </c>
      <c r="N15" s="143">
        <v>26720</v>
      </c>
      <c r="O15" s="121">
        <v>43930</v>
      </c>
      <c r="P15" s="121">
        <v>53830</v>
      </c>
      <c r="Q15" s="142">
        <v>100808.20981595427</v>
      </c>
      <c r="R15" s="141">
        <v>227700</v>
      </c>
      <c r="S15" s="124">
        <v>253000</v>
      </c>
      <c r="T15" s="138">
        <v>2.258744604389983</v>
      </c>
    </row>
    <row r="16" spans="1:25">
      <c r="A16" s="119" t="s">
        <v>95</v>
      </c>
      <c r="B16" s="126">
        <v>26870</v>
      </c>
      <c r="C16" s="125">
        <v>24.2</v>
      </c>
      <c r="D16" s="125" t="s">
        <v>83</v>
      </c>
      <c r="E16" s="125">
        <v>34690</v>
      </c>
      <c r="F16" s="125">
        <v>5.0999999999999996</v>
      </c>
      <c r="G16" s="125" t="s">
        <v>83</v>
      </c>
      <c r="H16" s="125" t="s">
        <v>83</v>
      </c>
      <c r="I16" s="125" t="s">
        <v>83</v>
      </c>
      <c r="J16" s="125" t="s">
        <v>83</v>
      </c>
      <c r="K16" s="125" t="s">
        <v>83</v>
      </c>
      <c r="L16" s="125">
        <v>20710</v>
      </c>
      <c r="M16" s="125">
        <v>25770</v>
      </c>
      <c r="N16" s="143">
        <v>25590</v>
      </c>
      <c r="O16" s="122" t="s">
        <v>65</v>
      </c>
      <c r="P16" s="122" t="s">
        <v>66</v>
      </c>
      <c r="Q16" s="142">
        <v>96544.988367899321</v>
      </c>
      <c r="R16" s="141">
        <v>221580</v>
      </c>
      <c r="S16" s="124">
        <v>246200</v>
      </c>
      <c r="T16" s="138">
        <v>2.2950958278190039</v>
      </c>
    </row>
    <row r="17" spans="1:39">
      <c r="A17" s="119" t="s">
        <v>31</v>
      </c>
      <c r="B17" s="126">
        <v>11930</v>
      </c>
      <c r="C17" s="125">
        <v>3</v>
      </c>
      <c r="D17" s="125" t="s">
        <v>83</v>
      </c>
      <c r="E17" s="125">
        <v>49710</v>
      </c>
      <c r="F17" s="125">
        <v>0.9</v>
      </c>
      <c r="G17" s="125" t="s">
        <v>83</v>
      </c>
      <c r="H17" s="125" t="s">
        <v>83</v>
      </c>
      <c r="I17" s="125" t="s">
        <v>83</v>
      </c>
      <c r="J17" s="125" t="s">
        <v>83</v>
      </c>
      <c r="K17" s="125" t="s">
        <v>83</v>
      </c>
      <c r="L17" s="125">
        <v>35020</v>
      </c>
      <c r="M17" s="125">
        <v>40950</v>
      </c>
      <c r="N17" s="143">
        <v>25940</v>
      </c>
      <c r="O17" s="121">
        <v>54170</v>
      </c>
      <c r="P17" s="121">
        <v>73340</v>
      </c>
      <c r="Q17" s="142">
        <v>97865.455188093314</v>
      </c>
      <c r="R17" s="141">
        <v>295560</v>
      </c>
      <c r="S17" s="124">
        <v>328400</v>
      </c>
      <c r="T17" s="138">
        <v>3.0200646329386198</v>
      </c>
    </row>
    <row r="18" spans="1:39">
      <c r="A18" s="258" t="s">
        <v>20</v>
      </c>
      <c r="B18" s="126">
        <v>2540</v>
      </c>
      <c r="C18" s="125">
        <v>12.7</v>
      </c>
      <c r="D18" s="125" t="s">
        <v>83</v>
      </c>
      <c r="E18" s="125">
        <v>42530</v>
      </c>
      <c r="F18" s="125">
        <v>5.6</v>
      </c>
      <c r="G18" s="125" t="s">
        <v>83</v>
      </c>
      <c r="H18" s="125" t="s">
        <v>83</v>
      </c>
      <c r="I18" s="125" t="s">
        <v>83</v>
      </c>
      <c r="J18" s="125" t="s">
        <v>83</v>
      </c>
      <c r="K18" s="125" t="s">
        <v>83</v>
      </c>
      <c r="L18" s="125">
        <v>26260</v>
      </c>
      <c r="M18" s="125">
        <v>30140</v>
      </c>
      <c r="N18" s="143">
        <v>23740</v>
      </c>
      <c r="O18" s="121">
        <v>45040</v>
      </c>
      <c r="P18" s="121">
        <v>51470</v>
      </c>
      <c r="Q18" s="142">
        <v>89565.378032588109</v>
      </c>
      <c r="R18" s="141">
        <v>521100</v>
      </c>
      <c r="S18" s="124">
        <v>579000</v>
      </c>
      <c r="T18" s="138">
        <v>5.8180963609666145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65" customFormat="1" ht="16.5" customHeight="1">
      <c r="A19" s="229" t="s">
        <v>25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29"/>
      <c r="P19" s="229"/>
      <c r="Q19" s="229"/>
      <c r="R19" s="229"/>
      <c r="S19" s="229"/>
      <c r="T19" s="123"/>
      <c r="V19" s="88"/>
      <c r="W19" s="88"/>
      <c r="X19" s="88"/>
      <c r="Y19" s="88"/>
    </row>
    <row r="20" spans="1:39" s="65" customFormat="1" ht="27.75" customHeight="1">
      <c r="A20" s="228" t="s">
        <v>17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123"/>
      <c r="V20" s="88"/>
      <c r="W20" s="88"/>
      <c r="X20" s="88"/>
      <c r="Y20" s="88"/>
    </row>
    <row r="21" spans="1:39" s="65" customFormat="1" ht="24" customHeight="1">
      <c r="A21" s="228" t="s">
        <v>18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123"/>
      <c r="V21" s="88"/>
      <c r="W21" s="88"/>
      <c r="X21" s="88"/>
      <c r="Y21" s="88"/>
    </row>
    <row r="22" spans="1:39" s="58" customFormat="1" ht="12.75" customHeight="1">
      <c r="A22" s="228" t="s">
        <v>97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117"/>
      <c r="V22" s="86"/>
      <c r="W22" s="86"/>
      <c r="X22" s="86"/>
      <c r="Y22" s="86"/>
    </row>
    <row r="23" spans="1:39" s="58" customFormat="1" ht="12.75" customHeight="1">
      <c r="A23" s="227" t="s">
        <v>170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V23" s="86"/>
      <c r="W23" s="86"/>
      <c r="X23" s="86"/>
      <c r="Y23" s="86"/>
    </row>
    <row r="24" spans="1:39" s="58" customFormat="1">
      <c r="A24" s="229" t="s">
        <v>94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117"/>
      <c r="V24" s="86"/>
      <c r="W24" s="86"/>
      <c r="X24" s="86"/>
      <c r="Y24" s="86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1:39" s="58" customFormat="1" ht="12.75" customHeight="1">
      <c r="A25" s="228" t="s">
        <v>19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117"/>
      <c r="V25" s="86"/>
      <c r="W25" s="86"/>
      <c r="X25" s="86"/>
      <c r="Y25" s="86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1:39" s="58" customFormat="1">
      <c r="A26" s="230" t="s">
        <v>172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117"/>
      <c r="V26" s="86"/>
      <c r="W26" s="86"/>
      <c r="X26" s="86"/>
      <c r="Y26" s="86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1:39" s="58" customFormat="1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117"/>
      <c r="V27" s="86"/>
      <c r="W27" s="86"/>
      <c r="X27" s="86"/>
      <c r="Y27" s="86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1:39" ht="26.4">
      <c r="A28" s="127" t="s">
        <v>148</v>
      </c>
      <c r="B28" s="128" t="s">
        <v>149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</row>
    <row r="29" spans="1:39">
      <c r="A29" s="129"/>
      <c r="B29" s="130" t="s">
        <v>150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</row>
    <row r="30" spans="1:39">
      <c r="A30" s="131"/>
      <c r="B30" s="130" t="s">
        <v>151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</row>
    <row r="31" spans="1:39">
      <c r="A31" s="132"/>
      <c r="B31" s="130" t="s">
        <v>152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</row>
    <row r="32" spans="1:39">
      <c r="A32" s="133"/>
      <c r="B32" s="134" t="s">
        <v>153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</row>
    <row r="33" spans="1:2">
      <c r="A33" s="135"/>
      <c r="B33" s="130" t="s">
        <v>154</v>
      </c>
    </row>
    <row r="34" spans="1:2">
      <c r="A34" s="136"/>
      <c r="B34" s="134" t="s">
        <v>155</v>
      </c>
    </row>
  </sheetData>
  <sortState ref="A5:T18">
    <sortCondition ref="T5:T18"/>
  </sortState>
  <mergeCells count="19">
    <mergeCell ref="A22:S22"/>
    <mergeCell ref="U18:AM18"/>
    <mergeCell ref="A2:B2"/>
    <mergeCell ref="C2:D2"/>
    <mergeCell ref="E2:F2"/>
    <mergeCell ref="G2:H2"/>
    <mergeCell ref="I2:J2"/>
    <mergeCell ref="K2:L2"/>
    <mergeCell ref="M2:N2"/>
    <mergeCell ref="O2:P2"/>
    <mergeCell ref="A3:P3"/>
    <mergeCell ref="A19:S19"/>
    <mergeCell ref="A20:S20"/>
    <mergeCell ref="A21:S21"/>
    <mergeCell ref="A23:T23"/>
    <mergeCell ref="A24:S24"/>
    <mergeCell ref="A25:S25"/>
    <mergeCell ref="A26:S26"/>
    <mergeCell ref="A27:S27"/>
  </mergeCells>
  <conditionalFormatting sqref="T5:T18">
    <cfRule type="cellIs" dxfId="29" priority="2" stopIfTrue="1" operator="greaterThan">
      <formula>6</formula>
    </cfRule>
    <cfRule type="cellIs" dxfId="28" priority="3" stopIfTrue="1" operator="between">
      <formula>4</formula>
      <formula>6</formula>
    </cfRule>
    <cfRule type="cellIs" dxfId="27" priority="4" stopIfTrue="1" operator="between">
      <formula>3</formula>
      <formula>4</formula>
    </cfRule>
    <cfRule type="cellIs" dxfId="26" priority="5" stopIfTrue="1" operator="between">
      <formula>2</formula>
      <formula>3</formula>
    </cfRule>
    <cfRule type="cellIs" dxfId="25" priority="6" stopIfTrue="1" operator="between">
      <formula>1</formula>
      <formula>2</formula>
    </cfRule>
    <cfRule type="cellIs" dxfId="24" priority="7" stopIfTrue="1" operator="between">
      <formula>0</formula>
      <formula>1</formula>
    </cfRule>
  </conditionalFormatting>
  <conditionalFormatting sqref="T6">
    <cfRule type="containsText" priority="1" stopIfTrue="1" operator="containsText" text="N/A">
      <formula>NOT(ISERROR(SEARCH("N/A",T6)))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34"/>
  <sheetViews>
    <sheetView topLeftCell="A10" workbookViewId="0">
      <selection activeCell="A27" sqref="A27:S27"/>
    </sheetView>
  </sheetViews>
  <sheetFormatPr defaultColWidth="9.109375" defaultRowHeight="13.2"/>
  <cols>
    <col min="1" max="1" width="37.109375" style="69" customWidth="1"/>
    <col min="2" max="2" width="12.6640625" style="69" customWidth="1"/>
    <col min="3" max="3" width="15.5546875" style="69" hidden="1" customWidth="1"/>
    <col min="4" max="4" width="10.5546875" style="69" hidden="1" customWidth="1"/>
    <col min="5" max="5" width="10.6640625" style="69" hidden="1" customWidth="1"/>
    <col min="6" max="6" width="14.33203125" style="69" hidden="1" customWidth="1"/>
    <col min="7" max="7" width="11.88671875" style="69" hidden="1" customWidth="1"/>
    <col min="8" max="8" width="11.44140625" style="69" hidden="1" customWidth="1"/>
    <col min="9" max="9" width="10.6640625" style="69" hidden="1" customWidth="1"/>
    <col min="10" max="11" width="11.88671875" style="69" hidden="1" customWidth="1"/>
    <col min="12" max="12" width="11.5546875" style="69" hidden="1" customWidth="1"/>
    <col min="13" max="13" width="12" style="69" hidden="1" customWidth="1"/>
    <col min="14" max="14" width="12" style="69" customWidth="1"/>
    <col min="15" max="15" width="13.109375" style="69" hidden="1" customWidth="1"/>
    <col min="16" max="16" width="12.33203125" style="69" hidden="1" customWidth="1"/>
    <col min="17" max="17" width="15.6640625" style="69" customWidth="1"/>
    <col min="18" max="18" width="14.44140625" style="69" customWidth="1"/>
    <col min="19" max="19" width="17.6640625" style="69" customWidth="1"/>
    <col min="20" max="20" width="15.44140625" style="69" customWidth="1"/>
    <col min="21" max="21" width="7.6640625" style="69" customWidth="1"/>
    <col min="22" max="22" width="6.6640625" style="84" customWidth="1"/>
    <col min="23" max="25" width="9.109375" style="84"/>
    <col min="26" max="16384" width="9.109375" style="69"/>
  </cols>
  <sheetData>
    <row r="1" spans="1:25">
      <c r="A1" s="164" t="s">
        <v>168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5" ht="15" customHeight="1">
      <c r="A2" s="235" t="s">
        <v>178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7"/>
      <c r="R2" s="145"/>
      <c r="S2" s="145"/>
      <c r="T2" s="144"/>
    </row>
    <row r="3" spans="1:25">
      <c r="A3" s="241" t="s">
        <v>175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145"/>
      <c r="R3" s="145"/>
      <c r="S3" s="145"/>
      <c r="T3" s="144"/>
    </row>
    <row r="4" spans="1:25" s="64" customFormat="1" ht="66">
      <c r="A4" s="147" t="s">
        <v>1</v>
      </c>
      <c r="B4" s="147" t="s">
        <v>30</v>
      </c>
      <c r="C4" s="147" t="s">
        <v>2</v>
      </c>
      <c r="D4" s="147" t="s">
        <v>3</v>
      </c>
      <c r="E4" s="147" t="s">
        <v>4</v>
      </c>
      <c r="F4" s="147" t="s">
        <v>5</v>
      </c>
      <c r="G4" s="147" t="s">
        <v>6</v>
      </c>
      <c r="H4" s="147" t="s">
        <v>7</v>
      </c>
      <c r="I4" s="147" t="s">
        <v>8</v>
      </c>
      <c r="J4" s="147" t="s">
        <v>9</v>
      </c>
      <c r="K4" s="147" t="s">
        <v>10</v>
      </c>
      <c r="L4" s="147" t="s">
        <v>11</v>
      </c>
      <c r="M4" s="147" t="s">
        <v>12</v>
      </c>
      <c r="N4" s="147" t="s">
        <v>13</v>
      </c>
      <c r="O4" s="147" t="s">
        <v>14</v>
      </c>
      <c r="P4" s="147" t="s">
        <v>15</v>
      </c>
      <c r="Q4" s="167" t="s">
        <v>160</v>
      </c>
      <c r="R4" s="167" t="s">
        <v>159</v>
      </c>
      <c r="S4" s="167" t="s">
        <v>169</v>
      </c>
      <c r="T4" s="166" t="s">
        <v>157</v>
      </c>
      <c r="V4" s="87"/>
      <c r="W4" s="87"/>
      <c r="X4" s="87"/>
      <c r="Y4" s="87">
        <v>65000</v>
      </c>
    </row>
    <row r="5" spans="1:25">
      <c r="A5" s="146" t="s">
        <v>96</v>
      </c>
      <c r="B5" s="153">
        <v>10630</v>
      </c>
      <c r="C5" s="152">
        <v>0.2</v>
      </c>
      <c r="D5" s="152" t="s">
        <v>83</v>
      </c>
      <c r="E5" s="152">
        <v>36350</v>
      </c>
      <c r="F5" s="152">
        <v>2.2999999999999998</v>
      </c>
      <c r="G5" s="152" t="s">
        <v>83</v>
      </c>
      <c r="H5" s="152" t="s">
        <v>83</v>
      </c>
      <c r="I5" s="152" t="s">
        <v>83</v>
      </c>
      <c r="J5" s="152" t="s">
        <v>83</v>
      </c>
      <c r="K5" s="152" t="s">
        <v>83</v>
      </c>
      <c r="L5" s="152">
        <v>24970</v>
      </c>
      <c r="M5" s="152">
        <v>27380</v>
      </c>
      <c r="N5" s="170">
        <v>28820</v>
      </c>
      <c r="O5" s="149" t="s">
        <v>51</v>
      </c>
      <c r="P5" s="149" t="s">
        <v>52</v>
      </c>
      <c r="Q5" s="169">
        <v>108731.01073711834</v>
      </c>
      <c r="R5" s="168">
        <v>127620</v>
      </c>
      <c r="S5" s="151">
        <v>141800</v>
      </c>
      <c r="T5" s="165">
        <v>1.1737221896019163</v>
      </c>
      <c r="W5" s="84" t="s">
        <v>88</v>
      </c>
      <c r="X5" s="84">
        <v>30</v>
      </c>
      <c r="Y5" s="84" t="s">
        <v>89</v>
      </c>
    </row>
    <row r="6" spans="1:25">
      <c r="A6" s="146" t="s">
        <v>36</v>
      </c>
      <c r="B6" s="153">
        <v>11120</v>
      </c>
      <c r="C6" s="152">
        <v>4.2</v>
      </c>
      <c r="D6" s="152" t="s">
        <v>83</v>
      </c>
      <c r="E6" s="152">
        <v>47790</v>
      </c>
      <c r="F6" s="152">
        <v>1.4</v>
      </c>
      <c r="G6" s="152" t="s">
        <v>83</v>
      </c>
      <c r="H6" s="152" t="s">
        <v>83</v>
      </c>
      <c r="I6" s="152" t="s">
        <v>83</v>
      </c>
      <c r="J6" s="152" t="s">
        <v>83</v>
      </c>
      <c r="K6" s="152" t="s">
        <v>83</v>
      </c>
      <c r="L6" s="152">
        <v>32430</v>
      </c>
      <c r="M6" s="152">
        <v>38220</v>
      </c>
      <c r="N6" s="170">
        <v>22340</v>
      </c>
      <c r="O6" s="148">
        <v>27830</v>
      </c>
      <c r="P6" s="148">
        <v>33990</v>
      </c>
      <c r="Q6" s="169">
        <v>84283.510751812064</v>
      </c>
      <c r="R6" s="168">
        <v>117990</v>
      </c>
      <c r="S6" s="151">
        <v>131100</v>
      </c>
      <c r="T6" s="165">
        <v>1.3999179548588425</v>
      </c>
      <c r="W6" s="84" t="s">
        <v>90</v>
      </c>
      <c r="Y6" s="84">
        <v>0.3</v>
      </c>
    </row>
    <row r="7" spans="1:25">
      <c r="A7" s="146" t="s">
        <v>21</v>
      </c>
      <c r="B7" s="153">
        <v>31830</v>
      </c>
      <c r="C7" s="148">
        <v>9.3000000000000007</v>
      </c>
      <c r="D7" s="148" t="s">
        <v>83</v>
      </c>
      <c r="E7" s="152">
        <v>47860</v>
      </c>
      <c r="F7" s="148">
        <v>1.1000000000000001</v>
      </c>
      <c r="G7" s="148" t="s">
        <v>83</v>
      </c>
      <c r="H7" s="148" t="s">
        <v>83</v>
      </c>
      <c r="I7" s="148" t="s">
        <v>83</v>
      </c>
      <c r="J7" s="148" t="s">
        <v>83</v>
      </c>
      <c r="K7" s="148" t="s">
        <v>83</v>
      </c>
      <c r="L7" s="148">
        <v>33740</v>
      </c>
      <c r="M7" s="148">
        <v>39600</v>
      </c>
      <c r="N7" s="170">
        <v>20280</v>
      </c>
      <c r="O7" s="148">
        <v>40510</v>
      </c>
      <c r="P7" s="148">
        <v>48180</v>
      </c>
      <c r="Q7" s="169">
        <v>76511.62032438445</v>
      </c>
      <c r="R7" s="168">
        <v>109260</v>
      </c>
      <c r="S7" s="151">
        <v>121400</v>
      </c>
      <c r="T7" s="165">
        <v>1.4280183786041001</v>
      </c>
      <c r="W7" s="84" t="s">
        <v>91</v>
      </c>
      <c r="Y7" s="84">
        <v>0.05</v>
      </c>
    </row>
    <row r="8" spans="1:25">
      <c r="A8" s="146" t="s">
        <v>37</v>
      </c>
      <c r="B8" s="153">
        <v>9510</v>
      </c>
      <c r="C8" s="152">
        <v>15.4</v>
      </c>
      <c r="D8" s="152" t="s">
        <v>83</v>
      </c>
      <c r="E8" s="152">
        <v>43480</v>
      </c>
      <c r="F8" s="152">
        <v>5.6</v>
      </c>
      <c r="G8" s="152" t="s">
        <v>83</v>
      </c>
      <c r="H8" s="152" t="s">
        <v>83</v>
      </c>
      <c r="I8" s="152" t="s">
        <v>83</v>
      </c>
      <c r="J8" s="152" t="s">
        <v>83</v>
      </c>
      <c r="K8" s="152" t="s">
        <v>83</v>
      </c>
      <c r="L8" s="152">
        <v>31980</v>
      </c>
      <c r="M8" s="152">
        <v>34750</v>
      </c>
      <c r="N8" s="170">
        <v>20780</v>
      </c>
      <c r="O8" s="148">
        <v>34310</v>
      </c>
      <c r="P8" s="148">
        <v>43560</v>
      </c>
      <c r="Q8" s="169">
        <v>78398.00149609019</v>
      </c>
      <c r="R8" s="168">
        <v>134280</v>
      </c>
      <c r="S8" s="151">
        <v>149200</v>
      </c>
      <c r="T8" s="165">
        <v>1.7127987632018491</v>
      </c>
      <c r="W8" s="84" t="s">
        <v>93</v>
      </c>
      <c r="Y8" s="84">
        <v>0.06</v>
      </c>
    </row>
    <row r="9" spans="1:25">
      <c r="A9" s="146" t="s">
        <v>33</v>
      </c>
      <c r="B9" s="153">
        <v>10560</v>
      </c>
      <c r="C9" s="152">
        <v>7.8</v>
      </c>
      <c r="D9" s="152" t="s">
        <v>83</v>
      </c>
      <c r="E9" s="152">
        <v>41230</v>
      </c>
      <c r="F9" s="152">
        <v>1.5</v>
      </c>
      <c r="G9" s="152" t="s">
        <v>83</v>
      </c>
      <c r="H9" s="152" t="s">
        <v>83</v>
      </c>
      <c r="I9" s="152" t="s">
        <v>83</v>
      </c>
      <c r="J9" s="152" t="s">
        <v>83</v>
      </c>
      <c r="K9" s="152" t="s">
        <v>83</v>
      </c>
      <c r="L9" s="152">
        <v>29710</v>
      </c>
      <c r="M9" s="152">
        <v>33370</v>
      </c>
      <c r="N9" s="170">
        <v>19600</v>
      </c>
      <c r="O9" s="148">
        <v>34390</v>
      </c>
      <c r="P9" s="148">
        <v>47780</v>
      </c>
      <c r="Q9" s="169">
        <v>73946.141930864658</v>
      </c>
      <c r="R9" s="168">
        <v>129690</v>
      </c>
      <c r="S9" s="151">
        <v>144100</v>
      </c>
      <c r="T9" s="165">
        <v>1.7538440358558882</v>
      </c>
    </row>
    <row r="10" spans="1:25">
      <c r="A10" s="146" t="s">
        <v>34</v>
      </c>
      <c r="B10" s="153">
        <v>33530</v>
      </c>
      <c r="C10" s="152">
        <v>1</v>
      </c>
      <c r="D10" s="152" t="s">
        <v>83</v>
      </c>
      <c r="E10" s="152">
        <v>44130</v>
      </c>
      <c r="F10" s="152">
        <v>1</v>
      </c>
      <c r="G10" s="152" t="s">
        <v>83</v>
      </c>
      <c r="H10" s="152" t="s">
        <v>83</v>
      </c>
      <c r="I10" s="152" t="s">
        <v>83</v>
      </c>
      <c r="J10" s="152" t="s">
        <v>83</v>
      </c>
      <c r="K10" s="152" t="s">
        <v>83</v>
      </c>
      <c r="L10" s="152">
        <v>34110</v>
      </c>
      <c r="M10" s="152">
        <v>39250</v>
      </c>
      <c r="N10" s="170">
        <v>18490</v>
      </c>
      <c r="O10" s="148">
        <v>34550</v>
      </c>
      <c r="P10" s="148">
        <v>39730</v>
      </c>
      <c r="Q10" s="169">
        <v>69758.375729677937</v>
      </c>
      <c r="R10" s="168">
        <v>135630</v>
      </c>
      <c r="S10" s="151">
        <v>150700</v>
      </c>
      <c r="T10" s="165">
        <v>1.9442826553987222</v>
      </c>
      <c r="Y10" s="84">
        <f>IF($AD8=0,0,(PV($AD8/12,$AC$5*12,-(((Y$4/12)*$AD$6)))))</f>
        <v>0</v>
      </c>
    </row>
    <row r="11" spans="1:25">
      <c r="A11" s="146" t="s">
        <v>35</v>
      </c>
      <c r="B11" s="153">
        <v>23170</v>
      </c>
      <c r="C11" s="152">
        <v>4.5999999999999996</v>
      </c>
      <c r="D11" s="152" t="s">
        <v>83</v>
      </c>
      <c r="E11" s="152">
        <v>51880</v>
      </c>
      <c r="F11" s="152">
        <v>1.9</v>
      </c>
      <c r="G11" s="152" t="s">
        <v>83</v>
      </c>
      <c r="H11" s="152" t="s">
        <v>83</v>
      </c>
      <c r="I11" s="152" t="s">
        <v>83</v>
      </c>
      <c r="J11" s="152" t="s">
        <v>83</v>
      </c>
      <c r="K11" s="152" t="s">
        <v>83</v>
      </c>
      <c r="L11" s="152">
        <v>28350</v>
      </c>
      <c r="M11" s="152">
        <v>38130</v>
      </c>
      <c r="N11" s="170">
        <v>23980</v>
      </c>
      <c r="O11" s="148">
        <v>39990</v>
      </c>
      <c r="P11" s="148">
        <v>50730</v>
      </c>
      <c r="Q11" s="169">
        <v>90470.84099500686</v>
      </c>
      <c r="R11" s="168">
        <v>189900</v>
      </c>
      <c r="S11" s="151">
        <v>211000</v>
      </c>
      <c r="T11" s="165">
        <v>2.099018843104163</v>
      </c>
    </row>
    <row r="12" spans="1:25" ht="26.4">
      <c r="A12" s="146" t="s">
        <v>22</v>
      </c>
      <c r="B12" s="153">
        <v>56790</v>
      </c>
      <c r="C12" s="152">
        <v>4.9000000000000004</v>
      </c>
      <c r="D12" s="152" t="s">
        <v>83</v>
      </c>
      <c r="E12" s="152">
        <v>54520</v>
      </c>
      <c r="F12" s="152">
        <v>4.3</v>
      </c>
      <c r="G12" s="152" t="s">
        <v>83</v>
      </c>
      <c r="H12" s="152" t="s">
        <v>83</v>
      </c>
      <c r="I12" s="152" t="s">
        <v>83</v>
      </c>
      <c r="J12" s="152" t="s">
        <v>83</v>
      </c>
      <c r="K12" s="152" t="s">
        <v>83</v>
      </c>
      <c r="L12" s="152">
        <v>32970</v>
      </c>
      <c r="M12" s="152">
        <v>40490</v>
      </c>
      <c r="N12" s="170">
        <v>22350</v>
      </c>
      <c r="O12" s="148">
        <v>39950</v>
      </c>
      <c r="P12" s="148">
        <v>47380</v>
      </c>
      <c r="Q12" s="169">
        <v>84321.23837524619</v>
      </c>
      <c r="R12" s="168">
        <v>183870</v>
      </c>
      <c r="S12" s="151">
        <v>204300</v>
      </c>
      <c r="T12" s="165">
        <v>2.1805894166513795</v>
      </c>
    </row>
    <row r="13" spans="1:25">
      <c r="A13" s="146" t="s">
        <v>38</v>
      </c>
      <c r="B13" s="153">
        <v>9210</v>
      </c>
      <c r="C13" s="152">
        <v>4.9000000000000004</v>
      </c>
      <c r="D13" s="152" t="s">
        <v>83</v>
      </c>
      <c r="E13" s="152">
        <v>41350</v>
      </c>
      <c r="F13" s="152">
        <v>1.2</v>
      </c>
      <c r="G13" s="152" t="s">
        <v>83</v>
      </c>
      <c r="H13" s="152" t="s">
        <v>83</v>
      </c>
      <c r="I13" s="152" t="s">
        <v>83</v>
      </c>
      <c r="J13" s="152" t="s">
        <v>83</v>
      </c>
      <c r="K13" s="152" t="s">
        <v>83</v>
      </c>
      <c r="L13" s="152">
        <v>33050</v>
      </c>
      <c r="M13" s="152">
        <v>35770</v>
      </c>
      <c r="N13" s="170">
        <v>20640</v>
      </c>
      <c r="O13" s="148">
        <v>29200</v>
      </c>
      <c r="P13" s="148">
        <v>34290</v>
      </c>
      <c r="Q13" s="169">
        <v>77869.814768012584</v>
      </c>
      <c r="R13" s="168">
        <v>174600</v>
      </c>
      <c r="S13" s="151">
        <v>194000</v>
      </c>
      <c r="T13" s="165">
        <v>2.2422038696273141</v>
      </c>
    </row>
    <row r="14" spans="1:25">
      <c r="A14" s="146" t="s">
        <v>16</v>
      </c>
      <c r="B14" s="153">
        <v>9440</v>
      </c>
      <c r="C14" s="148">
        <v>1</v>
      </c>
      <c r="D14" s="148" t="s">
        <v>83</v>
      </c>
      <c r="E14" s="152">
        <v>47460</v>
      </c>
      <c r="F14" s="148">
        <v>1.4</v>
      </c>
      <c r="G14" s="148" t="s">
        <v>83</v>
      </c>
      <c r="H14" s="148" t="s">
        <v>83</v>
      </c>
      <c r="I14" s="148" t="s">
        <v>83</v>
      </c>
      <c r="J14" s="148" t="s">
        <v>83</v>
      </c>
      <c r="K14" s="148" t="s">
        <v>83</v>
      </c>
      <c r="L14" s="148">
        <v>32230</v>
      </c>
      <c r="M14" s="148">
        <v>36700</v>
      </c>
      <c r="N14" s="170">
        <v>21680</v>
      </c>
      <c r="O14" s="148">
        <v>42750</v>
      </c>
      <c r="P14" s="148">
        <v>57160</v>
      </c>
      <c r="Q14" s="169">
        <v>81793.487605160495</v>
      </c>
      <c r="R14" s="168">
        <v>201330</v>
      </c>
      <c r="S14" s="151">
        <v>223700</v>
      </c>
      <c r="T14" s="165">
        <v>2.4614429081673945</v>
      </c>
    </row>
    <row r="15" spans="1:25">
      <c r="A15" s="146" t="s">
        <v>95</v>
      </c>
      <c r="B15" s="153">
        <v>26870</v>
      </c>
      <c r="C15" s="152">
        <v>24.2</v>
      </c>
      <c r="D15" s="152" t="s">
        <v>83</v>
      </c>
      <c r="E15" s="152">
        <v>34690</v>
      </c>
      <c r="F15" s="152">
        <v>5.0999999999999996</v>
      </c>
      <c r="G15" s="152" t="s">
        <v>83</v>
      </c>
      <c r="H15" s="152" t="s">
        <v>83</v>
      </c>
      <c r="I15" s="152" t="s">
        <v>83</v>
      </c>
      <c r="J15" s="152" t="s">
        <v>83</v>
      </c>
      <c r="K15" s="152" t="s">
        <v>83</v>
      </c>
      <c r="L15" s="152">
        <v>20710</v>
      </c>
      <c r="M15" s="152">
        <v>25770</v>
      </c>
      <c r="N15" s="170">
        <v>22340</v>
      </c>
      <c r="O15" s="149" t="s">
        <v>65</v>
      </c>
      <c r="P15" s="149" t="s">
        <v>66</v>
      </c>
      <c r="Q15" s="169">
        <v>84283.510751812064</v>
      </c>
      <c r="R15" s="168">
        <v>221580</v>
      </c>
      <c r="S15" s="151">
        <v>246200</v>
      </c>
      <c r="T15" s="165">
        <v>2.6289839854023418</v>
      </c>
    </row>
    <row r="16" spans="1:25">
      <c r="A16" s="146" t="s">
        <v>32</v>
      </c>
      <c r="B16" s="153">
        <v>12180</v>
      </c>
      <c r="C16" s="152">
        <v>17</v>
      </c>
      <c r="D16" s="152" t="s">
        <v>83</v>
      </c>
      <c r="E16" s="152">
        <v>49140</v>
      </c>
      <c r="F16" s="152">
        <v>1.7</v>
      </c>
      <c r="G16" s="152" t="s">
        <v>83</v>
      </c>
      <c r="H16" s="152" t="s">
        <v>83</v>
      </c>
      <c r="I16" s="152" t="s">
        <v>83</v>
      </c>
      <c r="J16" s="152" t="s">
        <v>83</v>
      </c>
      <c r="K16" s="152" t="s">
        <v>83</v>
      </c>
      <c r="L16" s="152">
        <v>31620</v>
      </c>
      <c r="M16" s="152">
        <v>38900</v>
      </c>
      <c r="N16" s="170">
        <v>21490</v>
      </c>
      <c r="O16" s="148">
        <v>43930</v>
      </c>
      <c r="P16" s="148">
        <v>53830</v>
      </c>
      <c r="Q16" s="169">
        <v>81076.662759912317</v>
      </c>
      <c r="R16" s="168">
        <v>227700</v>
      </c>
      <c r="S16" s="151">
        <v>253000</v>
      </c>
      <c r="T16" s="165">
        <v>2.8084530399860559</v>
      </c>
    </row>
    <row r="17" spans="1:39">
      <c r="A17" s="146" t="s">
        <v>31</v>
      </c>
      <c r="B17" s="153">
        <v>11930</v>
      </c>
      <c r="C17" s="152">
        <v>3</v>
      </c>
      <c r="D17" s="152" t="s">
        <v>83</v>
      </c>
      <c r="E17" s="152">
        <v>49710</v>
      </c>
      <c r="F17" s="152">
        <v>0.9</v>
      </c>
      <c r="G17" s="152" t="s">
        <v>83</v>
      </c>
      <c r="H17" s="152" t="s">
        <v>83</v>
      </c>
      <c r="I17" s="152" t="s">
        <v>83</v>
      </c>
      <c r="J17" s="152" t="s">
        <v>83</v>
      </c>
      <c r="K17" s="152" t="s">
        <v>83</v>
      </c>
      <c r="L17" s="152">
        <v>35020</v>
      </c>
      <c r="M17" s="152">
        <v>40950</v>
      </c>
      <c r="N17" s="170">
        <v>22620</v>
      </c>
      <c r="O17" s="148">
        <v>54170</v>
      </c>
      <c r="P17" s="148">
        <v>73340</v>
      </c>
      <c r="Q17" s="169">
        <v>85339.884207967276</v>
      </c>
      <c r="R17" s="168">
        <v>295560</v>
      </c>
      <c r="S17" s="151">
        <v>328400</v>
      </c>
      <c r="T17" s="165">
        <v>3.4633278770304061</v>
      </c>
    </row>
    <row r="18" spans="1:39">
      <c r="A18" s="259" t="s">
        <v>20</v>
      </c>
      <c r="B18" s="153">
        <v>2540</v>
      </c>
      <c r="C18" s="152">
        <v>12.7</v>
      </c>
      <c r="D18" s="152" t="s">
        <v>83</v>
      </c>
      <c r="E18" s="152">
        <v>42530</v>
      </c>
      <c r="F18" s="152">
        <v>5.6</v>
      </c>
      <c r="G18" s="152" t="s">
        <v>83</v>
      </c>
      <c r="H18" s="152" t="s">
        <v>83</v>
      </c>
      <c r="I18" s="152" t="s">
        <v>83</v>
      </c>
      <c r="J18" s="152" t="s">
        <v>83</v>
      </c>
      <c r="K18" s="152" t="s">
        <v>83</v>
      </c>
      <c r="L18" s="152">
        <v>26260</v>
      </c>
      <c r="M18" s="152">
        <v>30140</v>
      </c>
      <c r="N18" s="170">
        <v>31510</v>
      </c>
      <c r="O18" s="148">
        <v>45040</v>
      </c>
      <c r="P18" s="148">
        <v>51470</v>
      </c>
      <c r="Q18" s="169">
        <v>118879.74144089519</v>
      </c>
      <c r="R18" s="168">
        <v>521100</v>
      </c>
      <c r="S18" s="151">
        <v>579000</v>
      </c>
      <c r="T18" s="165">
        <v>4.3834213776371751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65" customFormat="1" ht="16.5" customHeight="1">
      <c r="A19" s="240" t="s">
        <v>25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0"/>
      <c r="P19" s="240"/>
      <c r="Q19" s="240"/>
      <c r="R19" s="240"/>
      <c r="S19" s="240"/>
      <c r="T19" s="150"/>
      <c r="V19" s="88"/>
      <c r="W19" s="88"/>
      <c r="X19" s="88"/>
      <c r="Y19" s="88"/>
    </row>
    <row r="20" spans="1:39" s="65" customFormat="1" ht="27.75" customHeight="1">
      <c r="A20" s="239" t="s">
        <v>17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150"/>
      <c r="V20" s="88"/>
      <c r="W20" s="88"/>
      <c r="X20" s="88"/>
      <c r="Y20" s="88"/>
    </row>
    <row r="21" spans="1:39" s="65" customFormat="1" ht="24" customHeight="1">
      <c r="A21" s="239" t="s">
        <v>18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150"/>
      <c r="V21" s="88"/>
      <c r="W21" s="88"/>
      <c r="X21" s="88"/>
      <c r="Y21" s="88"/>
    </row>
    <row r="22" spans="1:39" s="58" customFormat="1" ht="12.75" customHeight="1">
      <c r="A22" s="239" t="s">
        <v>97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144"/>
      <c r="V22" s="86"/>
      <c r="W22" s="86"/>
      <c r="X22" s="86"/>
      <c r="Y22" s="86"/>
    </row>
    <row r="23" spans="1:39" s="58" customFormat="1" ht="12.75" customHeight="1">
      <c r="A23" s="238" t="s">
        <v>170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V23" s="86"/>
      <c r="W23" s="86"/>
      <c r="X23" s="86"/>
      <c r="Y23" s="86"/>
    </row>
    <row r="24" spans="1:39" s="58" customFormat="1">
      <c r="A24" s="240" t="s">
        <v>94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144"/>
      <c r="V24" s="86"/>
      <c r="W24" s="86"/>
      <c r="X24" s="86"/>
      <c r="Y24" s="86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</row>
    <row r="25" spans="1:39" s="58" customFormat="1" ht="12.75" customHeight="1">
      <c r="A25" s="239" t="s">
        <v>19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144"/>
      <c r="V25" s="86"/>
      <c r="W25" s="86"/>
      <c r="X25" s="86"/>
      <c r="Y25" s="86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</row>
    <row r="26" spans="1:39" s="58" customFormat="1">
      <c r="A26" s="242" t="s">
        <v>172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144"/>
      <c r="V26" s="86"/>
      <c r="W26" s="86"/>
      <c r="X26" s="86"/>
      <c r="Y26" s="86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</row>
    <row r="27" spans="1:39" s="58" customFormat="1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144"/>
      <c r="V27" s="86"/>
      <c r="W27" s="86"/>
      <c r="X27" s="86"/>
      <c r="Y27" s="86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</row>
    <row r="28" spans="1:39" ht="26.4">
      <c r="A28" s="154" t="s">
        <v>148</v>
      </c>
      <c r="B28" s="155" t="s">
        <v>149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</row>
    <row r="29" spans="1:39">
      <c r="A29" s="156"/>
      <c r="B29" s="157" t="s">
        <v>150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</row>
    <row r="30" spans="1:39">
      <c r="A30" s="158"/>
      <c r="B30" s="157" t="s">
        <v>151</v>
      </c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</row>
    <row r="31" spans="1:39">
      <c r="A31" s="159"/>
      <c r="B31" s="157" t="s">
        <v>152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</row>
    <row r="32" spans="1:39">
      <c r="A32" s="160"/>
      <c r="B32" s="161" t="s">
        <v>153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</row>
    <row r="33" spans="1:2">
      <c r="A33" s="162"/>
      <c r="B33" s="157" t="s">
        <v>154</v>
      </c>
    </row>
    <row r="34" spans="1:2">
      <c r="A34" s="163"/>
      <c r="B34" s="161" t="s">
        <v>155</v>
      </c>
    </row>
  </sheetData>
  <sortState ref="A5:T18">
    <sortCondition ref="T5:T18"/>
  </sortState>
  <mergeCells count="12">
    <mergeCell ref="A26:S26"/>
    <mergeCell ref="A27:S27"/>
    <mergeCell ref="A22:S22"/>
    <mergeCell ref="U18:AM18"/>
    <mergeCell ref="A19:S19"/>
    <mergeCell ref="A20:S20"/>
    <mergeCell ref="A21:S21"/>
    <mergeCell ref="A2:Q2"/>
    <mergeCell ref="A23:T23"/>
    <mergeCell ref="A24:S24"/>
    <mergeCell ref="A3:P3"/>
    <mergeCell ref="A25:S25"/>
  </mergeCells>
  <conditionalFormatting sqref="T5:T18">
    <cfRule type="cellIs" dxfId="23" priority="2" stopIfTrue="1" operator="greaterThan">
      <formula>6</formula>
    </cfRule>
    <cfRule type="cellIs" dxfId="22" priority="3" stopIfTrue="1" operator="between">
      <formula>4</formula>
      <formula>6</formula>
    </cfRule>
    <cfRule type="cellIs" dxfId="21" priority="4" stopIfTrue="1" operator="between">
      <formula>3</formula>
      <formula>4</formula>
    </cfRule>
    <cfRule type="cellIs" dxfId="20" priority="5" stopIfTrue="1" operator="between">
      <formula>2</formula>
      <formula>3</formula>
    </cfRule>
    <cfRule type="cellIs" dxfId="19" priority="6" stopIfTrue="1" operator="between">
      <formula>1</formula>
      <formula>2</formula>
    </cfRule>
    <cfRule type="cellIs" dxfId="18" priority="7" stopIfTrue="1" operator="between">
      <formula>0</formula>
      <formula>1</formula>
    </cfRule>
  </conditionalFormatting>
  <conditionalFormatting sqref="T6">
    <cfRule type="containsText" priority="1" stopIfTrue="1" operator="containsText" text="N/A">
      <formula>NOT(ISERROR(SEARCH("N/A",T6)))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34"/>
  <sheetViews>
    <sheetView topLeftCell="A12" workbookViewId="0">
      <selection activeCell="A27" sqref="A27:S27"/>
    </sheetView>
  </sheetViews>
  <sheetFormatPr defaultColWidth="9.109375" defaultRowHeight="13.2"/>
  <cols>
    <col min="1" max="1" width="37.109375" style="69" customWidth="1"/>
    <col min="2" max="2" width="12.6640625" style="69" customWidth="1"/>
    <col min="3" max="3" width="15.5546875" style="69" hidden="1" customWidth="1"/>
    <col min="4" max="4" width="10.5546875" style="69" hidden="1" customWidth="1"/>
    <col min="5" max="5" width="10.6640625" style="69" hidden="1" customWidth="1"/>
    <col min="6" max="6" width="14.33203125" style="69" hidden="1" customWidth="1"/>
    <col min="7" max="7" width="11.88671875" style="69" hidden="1" customWidth="1"/>
    <col min="8" max="8" width="11.44140625" style="69" hidden="1" customWidth="1"/>
    <col min="9" max="9" width="10.6640625" style="69" hidden="1" customWidth="1"/>
    <col min="10" max="11" width="11.88671875" style="69" hidden="1" customWidth="1"/>
    <col min="12" max="12" width="11.5546875" style="69" hidden="1" customWidth="1"/>
    <col min="13" max="13" width="12" style="69" hidden="1" customWidth="1"/>
    <col min="14" max="14" width="12" style="69" customWidth="1"/>
    <col min="15" max="15" width="13.109375" style="69" hidden="1" customWidth="1"/>
    <col min="16" max="16" width="12.33203125" style="69" hidden="1" customWidth="1"/>
    <col min="17" max="17" width="15.6640625" style="69" customWidth="1"/>
    <col min="18" max="18" width="14.44140625" style="69" customWidth="1"/>
    <col min="19" max="19" width="17.6640625" style="69" customWidth="1"/>
    <col min="20" max="20" width="15.44140625" style="69" customWidth="1"/>
    <col min="21" max="21" width="7.6640625" style="69" customWidth="1"/>
    <col min="22" max="22" width="6.6640625" style="84" customWidth="1"/>
    <col min="23" max="25" width="9.109375" style="84"/>
    <col min="26" max="16384" width="9.109375" style="69"/>
  </cols>
  <sheetData>
    <row r="1" spans="1:39">
      <c r="A1" s="192" t="s">
        <v>168</v>
      </c>
      <c r="B1" s="192"/>
      <c r="C1" s="192" t="s">
        <v>156</v>
      </c>
      <c r="D1" s="192" t="s">
        <v>156</v>
      </c>
      <c r="E1" s="192" t="s">
        <v>156</v>
      </c>
      <c r="F1" s="192" t="s">
        <v>156</v>
      </c>
      <c r="G1" s="192" t="s">
        <v>156</v>
      </c>
      <c r="H1" s="192" t="s">
        <v>156</v>
      </c>
      <c r="I1" s="192" t="s">
        <v>156</v>
      </c>
      <c r="J1" s="192" t="s">
        <v>156</v>
      </c>
      <c r="K1" s="192" t="s">
        <v>156</v>
      </c>
      <c r="L1" s="192" t="s">
        <v>156</v>
      </c>
      <c r="M1" s="192" t="s">
        <v>156</v>
      </c>
      <c r="N1" s="192"/>
      <c r="O1" s="192" t="s">
        <v>156</v>
      </c>
      <c r="P1" s="192" t="s">
        <v>156</v>
      </c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</row>
    <row r="2" spans="1:39" ht="15" customHeight="1">
      <c r="A2" s="244" t="s">
        <v>179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6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</row>
    <row r="3" spans="1:39">
      <c r="A3" s="248" t="s">
        <v>175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172"/>
      <c r="R3" s="172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</row>
    <row r="4" spans="1:39" s="64" customFormat="1" ht="66">
      <c r="A4" s="174" t="s">
        <v>1</v>
      </c>
      <c r="B4" s="174" t="s">
        <v>30</v>
      </c>
      <c r="C4" s="174" t="s">
        <v>2</v>
      </c>
      <c r="D4" s="174" t="s">
        <v>3</v>
      </c>
      <c r="E4" s="174" t="s">
        <v>4</v>
      </c>
      <c r="F4" s="174" t="s">
        <v>5</v>
      </c>
      <c r="G4" s="174" t="s">
        <v>6</v>
      </c>
      <c r="H4" s="174" t="s">
        <v>7</v>
      </c>
      <c r="I4" s="174" t="s">
        <v>8</v>
      </c>
      <c r="J4" s="174" t="s">
        <v>9</v>
      </c>
      <c r="K4" s="174" t="s">
        <v>10</v>
      </c>
      <c r="L4" s="174" t="s">
        <v>11</v>
      </c>
      <c r="M4" s="174" t="s">
        <v>12</v>
      </c>
      <c r="N4" s="174" t="s">
        <v>13</v>
      </c>
      <c r="O4" s="174" t="s">
        <v>14</v>
      </c>
      <c r="P4" s="174" t="s">
        <v>15</v>
      </c>
      <c r="Q4" s="195" t="s">
        <v>160</v>
      </c>
      <c r="R4" s="195" t="s">
        <v>159</v>
      </c>
      <c r="S4" s="195" t="s">
        <v>169</v>
      </c>
      <c r="T4" s="194" t="s">
        <v>157</v>
      </c>
      <c r="U4" s="177"/>
      <c r="V4" s="177"/>
      <c r="W4" s="198"/>
      <c r="X4" s="198"/>
      <c r="Y4" s="198">
        <v>65000</v>
      </c>
      <c r="Z4" s="198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</row>
    <row r="5" spans="1:39">
      <c r="A5" s="173" t="s">
        <v>36</v>
      </c>
      <c r="B5" s="175">
        <v>16960</v>
      </c>
      <c r="C5" s="180">
        <v>6.4</v>
      </c>
      <c r="D5" s="180">
        <v>31.62</v>
      </c>
      <c r="E5" s="180">
        <v>65770</v>
      </c>
      <c r="F5" s="180">
        <v>0.9</v>
      </c>
      <c r="G5" s="180">
        <v>23.79</v>
      </c>
      <c r="H5" s="180">
        <v>27.4</v>
      </c>
      <c r="I5" s="180">
        <v>31.48</v>
      </c>
      <c r="J5" s="180">
        <v>35.25</v>
      </c>
      <c r="K5" s="180">
        <v>39.67</v>
      </c>
      <c r="L5" s="180">
        <v>49480</v>
      </c>
      <c r="M5" s="180">
        <v>56990</v>
      </c>
      <c r="N5" s="200">
        <v>43390</v>
      </c>
      <c r="O5" s="175">
        <v>27830</v>
      </c>
      <c r="P5" s="175">
        <v>33990</v>
      </c>
      <c r="Q5" s="199">
        <v>163700.15808062337</v>
      </c>
      <c r="R5" s="197">
        <v>117990</v>
      </c>
      <c r="S5" s="179">
        <v>131100</v>
      </c>
      <c r="T5" s="193">
        <v>0.7207690046449996</v>
      </c>
      <c r="U5" s="181"/>
      <c r="V5" s="181"/>
      <c r="W5" s="196" t="s">
        <v>88</v>
      </c>
      <c r="X5" s="196">
        <v>30</v>
      </c>
      <c r="Y5" s="196" t="s">
        <v>89</v>
      </c>
      <c r="Z5" s="196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</row>
    <row r="6" spans="1:39">
      <c r="A6" s="173" t="s">
        <v>96</v>
      </c>
      <c r="B6" s="175">
        <v>9870</v>
      </c>
      <c r="C6" s="180">
        <v>4.5</v>
      </c>
      <c r="D6" s="180">
        <v>30.33</v>
      </c>
      <c r="E6" s="180">
        <v>63080</v>
      </c>
      <c r="F6" s="180">
        <v>1.5</v>
      </c>
      <c r="G6" s="180">
        <v>22.47</v>
      </c>
      <c r="H6" s="180">
        <v>25.94</v>
      </c>
      <c r="I6" s="180">
        <v>30.39</v>
      </c>
      <c r="J6" s="180">
        <v>34.869999999999997</v>
      </c>
      <c r="K6" s="180">
        <v>38.85</v>
      </c>
      <c r="L6" s="180">
        <v>46740</v>
      </c>
      <c r="M6" s="180">
        <v>53950</v>
      </c>
      <c r="N6" s="200">
        <v>46700</v>
      </c>
      <c r="O6" s="176" t="s">
        <v>51</v>
      </c>
      <c r="P6" s="176" t="s">
        <v>52</v>
      </c>
      <c r="Q6" s="199">
        <v>176188.00143731528</v>
      </c>
      <c r="R6" s="197">
        <v>127620</v>
      </c>
      <c r="S6" s="179">
        <v>141800</v>
      </c>
      <c r="T6" s="193">
        <v>0.72433990373291701</v>
      </c>
      <c r="U6" s="181"/>
      <c r="V6" s="181"/>
      <c r="W6" s="196" t="s">
        <v>90</v>
      </c>
      <c r="X6" s="196"/>
      <c r="Y6" s="196">
        <v>0.3</v>
      </c>
      <c r="Z6" s="196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</row>
    <row r="7" spans="1:39">
      <c r="A7" s="173" t="s">
        <v>21</v>
      </c>
      <c r="B7" s="175">
        <v>31310</v>
      </c>
      <c r="C7" s="175">
        <v>4.2</v>
      </c>
      <c r="D7" s="175">
        <v>27.09</v>
      </c>
      <c r="E7" s="175">
        <v>56350</v>
      </c>
      <c r="F7" s="175">
        <v>0.9</v>
      </c>
      <c r="G7" s="175">
        <v>19.829999999999998</v>
      </c>
      <c r="H7" s="175">
        <v>23.43</v>
      </c>
      <c r="I7" s="175">
        <v>26.88</v>
      </c>
      <c r="J7" s="175">
        <v>30.71</v>
      </c>
      <c r="K7" s="175">
        <v>35.15</v>
      </c>
      <c r="L7" s="175">
        <v>41250</v>
      </c>
      <c r="M7" s="175">
        <v>48730</v>
      </c>
      <c r="N7" s="200">
        <v>37920</v>
      </c>
      <c r="O7" s="175">
        <v>40510</v>
      </c>
      <c r="P7" s="175">
        <v>48180</v>
      </c>
      <c r="Q7" s="199">
        <v>143063.14806216265</v>
      </c>
      <c r="R7" s="197">
        <v>109260</v>
      </c>
      <c r="S7" s="179">
        <v>121400</v>
      </c>
      <c r="T7" s="193">
        <v>0.76371868982307878</v>
      </c>
      <c r="U7" s="181"/>
      <c r="V7" s="181"/>
      <c r="W7" s="196" t="s">
        <v>91</v>
      </c>
      <c r="X7" s="196"/>
      <c r="Y7" s="196">
        <v>0.05</v>
      </c>
      <c r="Z7" s="196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</row>
    <row r="8" spans="1:39">
      <c r="A8" s="173" t="s">
        <v>34</v>
      </c>
      <c r="B8" s="175">
        <v>38740</v>
      </c>
      <c r="C8" s="180">
        <v>3.1</v>
      </c>
      <c r="D8" s="180">
        <v>28.37</v>
      </c>
      <c r="E8" s="180">
        <v>59010</v>
      </c>
      <c r="F8" s="180">
        <v>0.8</v>
      </c>
      <c r="G8" s="180">
        <v>20.059999999999999</v>
      </c>
      <c r="H8" s="180">
        <v>23.68</v>
      </c>
      <c r="I8" s="180">
        <v>27.46</v>
      </c>
      <c r="J8" s="180">
        <v>32.369999999999997</v>
      </c>
      <c r="K8" s="180">
        <v>37.46</v>
      </c>
      <c r="L8" s="180">
        <v>41730</v>
      </c>
      <c r="M8" s="180">
        <v>49250</v>
      </c>
      <c r="N8" s="200">
        <v>43200</v>
      </c>
      <c r="O8" s="175">
        <v>34550</v>
      </c>
      <c r="P8" s="175">
        <v>39730</v>
      </c>
      <c r="Q8" s="199">
        <v>162983.33323537515</v>
      </c>
      <c r="R8" s="197">
        <v>135630</v>
      </c>
      <c r="S8" s="179">
        <v>150700</v>
      </c>
      <c r="T8" s="193">
        <v>0.83217097912783289</v>
      </c>
      <c r="U8" s="181"/>
      <c r="V8" s="181"/>
      <c r="W8" s="196" t="s">
        <v>93</v>
      </c>
      <c r="X8" s="196"/>
      <c r="Y8" s="196">
        <v>0.06</v>
      </c>
      <c r="Z8" s="196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</row>
    <row r="9" spans="1:39">
      <c r="A9" s="173" t="s">
        <v>37</v>
      </c>
      <c r="B9" s="175">
        <v>14850</v>
      </c>
      <c r="C9" s="180">
        <v>7.3</v>
      </c>
      <c r="D9" s="180">
        <v>25.65</v>
      </c>
      <c r="E9" s="180">
        <v>53350</v>
      </c>
      <c r="F9" s="180">
        <v>1</v>
      </c>
      <c r="G9" s="180">
        <v>19.52</v>
      </c>
      <c r="H9" s="180">
        <v>21.74</v>
      </c>
      <c r="I9" s="180">
        <v>24.98</v>
      </c>
      <c r="J9" s="180">
        <v>28.41</v>
      </c>
      <c r="K9" s="180">
        <v>32.35</v>
      </c>
      <c r="L9" s="180">
        <v>40600</v>
      </c>
      <c r="M9" s="180">
        <v>45220</v>
      </c>
      <c r="N9" s="200">
        <v>38810</v>
      </c>
      <c r="O9" s="175">
        <v>34310</v>
      </c>
      <c r="P9" s="175">
        <v>43560</v>
      </c>
      <c r="Q9" s="199">
        <v>146420.90654779883</v>
      </c>
      <c r="R9" s="197">
        <v>134280</v>
      </c>
      <c r="S9" s="179">
        <v>149200</v>
      </c>
      <c r="T9" s="193">
        <v>0.91708215149019412</v>
      </c>
      <c r="U9" s="181"/>
      <c r="V9" s="181"/>
      <c r="W9" s="196"/>
      <c r="X9" s="196"/>
      <c r="Y9" s="196"/>
      <c r="Z9" s="196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</row>
    <row r="10" spans="1:39">
      <c r="A10" s="173" t="s">
        <v>33</v>
      </c>
      <c r="B10" s="175">
        <v>17780</v>
      </c>
      <c r="C10" s="180">
        <v>3.2</v>
      </c>
      <c r="D10" s="180">
        <v>27.16</v>
      </c>
      <c r="E10" s="180">
        <v>56490</v>
      </c>
      <c r="F10" s="180">
        <v>0.9</v>
      </c>
      <c r="G10" s="180">
        <v>19.579999999999998</v>
      </c>
      <c r="H10" s="180">
        <v>22.56</v>
      </c>
      <c r="I10" s="180">
        <v>26.28</v>
      </c>
      <c r="J10" s="180">
        <v>30.49</v>
      </c>
      <c r="K10" s="180">
        <v>36</v>
      </c>
      <c r="L10" s="180">
        <v>40730</v>
      </c>
      <c r="M10" s="180">
        <v>46920</v>
      </c>
      <c r="N10" s="200">
        <v>36780</v>
      </c>
      <c r="O10" s="175">
        <v>34390</v>
      </c>
      <c r="P10" s="175">
        <v>47780</v>
      </c>
      <c r="Q10" s="199">
        <v>138762.19899067358</v>
      </c>
      <c r="R10" s="197">
        <v>129690</v>
      </c>
      <c r="S10" s="179">
        <v>144100</v>
      </c>
      <c r="T10" s="193">
        <v>0.9346205302549051</v>
      </c>
      <c r="U10" s="181"/>
      <c r="V10" s="181"/>
      <c r="W10" s="196"/>
      <c r="X10" s="196"/>
      <c r="Y10" s="196">
        <v>0</v>
      </c>
      <c r="Z10" s="196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</row>
    <row r="11" spans="1:39" ht="26.4">
      <c r="A11" s="173" t="s">
        <v>22</v>
      </c>
      <c r="B11" s="175">
        <v>66130</v>
      </c>
      <c r="C11" s="180">
        <v>2.2000000000000002</v>
      </c>
      <c r="D11" s="180">
        <v>28.9</v>
      </c>
      <c r="E11" s="180">
        <v>60100</v>
      </c>
      <c r="F11" s="180">
        <v>1.2</v>
      </c>
      <c r="G11" s="180">
        <v>20.059999999999999</v>
      </c>
      <c r="H11" s="180">
        <v>23.75</v>
      </c>
      <c r="I11" s="180">
        <v>28.09</v>
      </c>
      <c r="J11" s="180">
        <v>33.68</v>
      </c>
      <c r="K11" s="180">
        <v>39.299999999999997</v>
      </c>
      <c r="L11" s="180">
        <v>41720</v>
      </c>
      <c r="M11" s="180">
        <v>49390</v>
      </c>
      <c r="N11" s="200">
        <v>45330</v>
      </c>
      <c r="O11" s="175">
        <v>39950</v>
      </c>
      <c r="P11" s="175">
        <v>47380</v>
      </c>
      <c r="Q11" s="199">
        <v>171019.31702684157</v>
      </c>
      <c r="R11" s="197">
        <v>183870</v>
      </c>
      <c r="S11" s="179">
        <v>204300</v>
      </c>
      <c r="T11" s="193">
        <v>1.0751417044376426</v>
      </c>
      <c r="U11" s="181"/>
      <c r="V11" s="181"/>
      <c r="W11" s="196"/>
      <c r="X11" s="196"/>
      <c r="Y11" s="196"/>
      <c r="Z11" s="196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</row>
    <row r="12" spans="1:39">
      <c r="A12" s="173" t="s">
        <v>35</v>
      </c>
      <c r="B12" s="175">
        <v>44840</v>
      </c>
      <c r="C12" s="180">
        <v>5.9</v>
      </c>
      <c r="D12" s="180">
        <v>30.66</v>
      </c>
      <c r="E12" s="180">
        <v>63770</v>
      </c>
      <c r="F12" s="180">
        <v>0.9</v>
      </c>
      <c r="G12" s="180">
        <v>21.19</v>
      </c>
      <c r="H12" s="180">
        <v>25.73</v>
      </c>
      <c r="I12" s="180">
        <v>30.6</v>
      </c>
      <c r="J12" s="180">
        <v>35.840000000000003</v>
      </c>
      <c r="K12" s="180">
        <v>41.19</v>
      </c>
      <c r="L12" s="180">
        <v>44080</v>
      </c>
      <c r="M12" s="180">
        <v>53530</v>
      </c>
      <c r="N12" s="200">
        <v>45660</v>
      </c>
      <c r="O12" s="175">
        <v>39990</v>
      </c>
      <c r="P12" s="175">
        <v>50730</v>
      </c>
      <c r="Q12" s="199">
        <v>172264.32860016736</v>
      </c>
      <c r="R12" s="197">
        <v>189900</v>
      </c>
      <c r="S12" s="179">
        <v>211000</v>
      </c>
      <c r="T12" s="193">
        <v>1.1023756429618448</v>
      </c>
      <c r="U12" s="181"/>
      <c r="V12" s="181"/>
      <c r="W12" s="196"/>
      <c r="X12" s="196"/>
      <c r="Y12" s="196"/>
      <c r="Z12" s="196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</row>
    <row r="13" spans="1:39">
      <c r="A13" s="173" t="s">
        <v>38</v>
      </c>
      <c r="B13" s="175">
        <v>8070</v>
      </c>
      <c r="C13" s="180">
        <v>18.399999999999999</v>
      </c>
      <c r="D13" s="180">
        <v>27.44</v>
      </c>
      <c r="E13" s="180">
        <v>57080</v>
      </c>
      <c r="F13" s="180">
        <v>2</v>
      </c>
      <c r="G13" s="180">
        <v>20.059999999999999</v>
      </c>
      <c r="H13" s="180">
        <v>23.21</v>
      </c>
      <c r="I13" s="180">
        <v>26.05</v>
      </c>
      <c r="J13" s="180">
        <v>29.23</v>
      </c>
      <c r="K13" s="180">
        <v>35.64</v>
      </c>
      <c r="L13" s="180">
        <v>41720</v>
      </c>
      <c r="M13" s="180">
        <v>48270</v>
      </c>
      <c r="N13" s="200">
        <v>39270</v>
      </c>
      <c r="O13" s="175">
        <v>29200</v>
      </c>
      <c r="P13" s="175">
        <v>34290</v>
      </c>
      <c r="Q13" s="199">
        <v>148156.37722576811</v>
      </c>
      <c r="R13" s="197">
        <v>174600</v>
      </c>
      <c r="S13" s="179">
        <v>194000</v>
      </c>
      <c r="T13" s="193">
        <v>1.1784845395749368</v>
      </c>
      <c r="U13" s="181"/>
      <c r="V13" s="181"/>
      <c r="W13" s="196"/>
      <c r="X13" s="196"/>
      <c r="Y13" s="196"/>
      <c r="Z13" s="196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</row>
    <row r="14" spans="1:39">
      <c r="A14" s="173" t="s">
        <v>16</v>
      </c>
      <c r="B14" s="175">
        <v>19240</v>
      </c>
      <c r="C14" s="175">
        <v>7.8</v>
      </c>
      <c r="D14" s="175">
        <v>29.46</v>
      </c>
      <c r="E14" s="175">
        <v>61270</v>
      </c>
      <c r="F14" s="175">
        <v>1.2</v>
      </c>
      <c r="G14" s="175">
        <v>20.82</v>
      </c>
      <c r="H14" s="175">
        <v>25.3</v>
      </c>
      <c r="I14" s="175">
        <v>29.66</v>
      </c>
      <c r="J14" s="175">
        <v>33.94</v>
      </c>
      <c r="K14" s="175">
        <v>37.5</v>
      </c>
      <c r="L14" s="175">
        <v>43310</v>
      </c>
      <c r="M14" s="175">
        <v>52620</v>
      </c>
      <c r="N14" s="200">
        <v>44650</v>
      </c>
      <c r="O14" s="175">
        <v>42750</v>
      </c>
      <c r="P14" s="175">
        <v>57160</v>
      </c>
      <c r="Q14" s="199">
        <v>168453.83863332181</v>
      </c>
      <c r="R14" s="197">
        <v>201330</v>
      </c>
      <c r="S14" s="179">
        <v>223700</v>
      </c>
      <c r="T14" s="193">
        <v>1.1951642161045712</v>
      </c>
      <c r="U14" s="181"/>
      <c r="V14" s="181"/>
      <c r="W14" s="181"/>
      <c r="X14" s="181"/>
      <c r="Y14" s="196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</row>
    <row r="15" spans="1:39">
      <c r="A15" s="173" t="s">
        <v>32</v>
      </c>
      <c r="B15" s="175">
        <v>27600</v>
      </c>
      <c r="C15" s="180">
        <v>5.2</v>
      </c>
      <c r="D15" s="180">
        <v>33.33</v>
      </c>
      <c r="E15" s="180">
        <v>69320</v>
      </c>
      <c r="F15" s="180">
        <v>1.6</v>
      </c>
      <c r="G15" s="180">
        <v>23.67</v>
      </c>
      <c r="H15" s="180">
        <v>27.37</v>
      </c>
      <c r="I15" s="180">
        <v>33.11</v>
      </c>
      <c r="J15" s="180">
        <v>39.549999999999997</v>
      </c>
      <c r="K15" s="180">
        <v>44.87</v>
      </c>
      <c r="L15" s="180">
        <v>49240</v>
      </c>
      <c r="M15" s="180">
        <v>56930</v>
      </c>
      <c r="N15" s="200">
        <v>49640</v>
      </c>
      <c r="O15" s="175">
        <v>43930</v>
      </c>
      <c r="P15" s="175">
        <v>53830</v>
      </c>
      <c r="Q15" s="199">
        <v>187279.92272694499</v>
      </c>
      <c r="R15" s="197">
        <v>227700</v>
      </c>
      <c r="S15" s="179">
        <v>253000</v>
      </c>
      <c r="T15" s="193">
        <v>1.2158270715008126</v>
      </c>
      <c r="U15" s="181"/>
      <c r="V15" s="181"/>
      <c r="W15" s="181"/>
      <c r="X15" s="181"/>
      <c r="Y15" s="196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</row>
    <row r="16" spans="1:39">
      <c r="A16" s="173" t="s">
        <v>95</v>
      </c>
      <c r="B16" s="175">
        <v>22530</v>
      </c>
      <c r="C16" s="180">
        <v>8.8000000000000007</v>
      </c>
      <c r="D16" s="180">
        <v>28.31</v>
      </c>
      <c r="E16" s="180">
        <v>58880</v>
      </c>
      <c r="F16" s="180">
        <v>1.7</v>
      </c>
      <c r="G16" s="180">
        <v>18.47</v>
      </c>
      <c r="H16" s="180">
        <v>22.96</v>
      </c>
      <c r="I16" s="180">
        <v>28.43</v>
      </c>
      <c r="J16" s="180">
        <v>33.590000000000003</v>
      </c>
      <c r="K16" s="180">
        <v>37.61</v>
      </c>
      <c r="L16" s="180">
        <v>38420</v>
      </c>
      <c r="M16" s="180">
        <v>47750</v>
      </c>
      <c r="N16" s="200">
        <v>47190</v>
      </c>
      <c r="O16" s="176" t="s">
        <v>65</v>
      </c>
      <c r="P16" s="176" t="s">
        <v>66</v>
      </c>
      <c r="Q16" s="199">
        <v>178036.65498558691</v>
      </c>
      <c r="R16" s="197">
        <v>221580</v>
      </c>
      <c r="S16" s="179">
        <v>246200</v>
      </c>
      <c r="T16" s="193">
        <v>1.2445751691860205</v>
      </c>
      <c r="U16" s="181"/>
      <c r="V16" s="181"/>
      <c r="W16" s="181"/>
      <c r="X16" s="181"/>
      <c r="Y16" s="196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</row>
    <row r="17" spans="1:39">
      <c r="A17" s="173" t="s">
        <v>31</v>
      </c>
      <c r="B17" s="175">
        <v>27450</v>
      </c>
      <c r="C17" s="180">
        <v>5.5</v>
      </c>
      <c r="D17" s="180">
        <v>33.31</v>
      </c>
      <c r="E17" s="180">
        <v>69290</v>
      </c>
      <c r="F17" s="180">
        <v>1</v>
      </c>
      <c r="G17" s="180">
        <v>23.82</v>
      </c>
      <c r="H17" s="180">
        <v>27.66</v>
      </c>
      <c r="I17" s="180">
        <v>33.24</v>
      </c>
      <c r="J17" s="180">
        <v>38.880000000000003</v>
      </c>
      <c r="K17" s="180">
        <v>44.33</v>
      </c>
      <c r="L17" s="180">
        <v>49550</v>
      </c>
      <c r="M17" s="180">
        <v>57520</v>
      </c>
      <c r="N17" s="200">
        <v>44970</v>
      </c>
      <c r="O17" s="175">
        <v>54170</v>
      </c>
      <c r="P17" s="175">
        <v>73340</v>
      </c>
      <c r="Q17" s="199">
        <v>169661.12258321347</v>
      </c>
      <c r="R17" s="197">
        <v>295560</v>
      </c>
      <c r="S17" s="179">
        <v>328400</v>
      </c>
      <c r="T17" s="193">
        <v>1.7420608534228994</v>
      </c>
      <c r="U17" s="181"/>
      <c r="V17" s="181"/>
      <c r="W17" s="181"/>
      <c r="X17" s="181"/>
      <c r="Y17" s="196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</row>
    <row r="18" spans="1:39">
      <c r="A18" s="260" t="s">
        <v>20</v>
      </c>
      <c r="B18" s="175">
        <v>7460</v>
      </c>
      <c r="C18" s="180">
        <v>19.600000000000001</v>
      </c>
      <c r="D18" s="180">
        <v>33.33</v>
      </c>
      <c r="E18" s="180">
        <v>69320</v>
      </c>
      <c r="F18" s="180">
        <v>1.8</v>
      </c>
      <c r="G18" s="180">
        <v>25.11</v>
      </c>
      <c r="H18" s="180">
        <v>29.62</v>
      </c>
      <c r="I18" s="180">
        <v>33.46</v>
      </c>
      <c r="J18" s="180">
        <v>37.53</v>
      </c>
      <c r="K18" s="180">
        <v>42.88</v>
      </c>
      <c r="L18" s="180">
        <v>52240</v>
      </c>
      <c r="M18" s="180">
        <v>61610</v>
      </c>
      <c r="N18" s="200">
        <v>44410</v>
      </c>
      <c r="O18" s="175">
        <v>45040</v>
      </c>
      <c r="P18" s="175">
        <v>51470</v>
      </c>
      <c r="Q18" s="199">
        <v>167548.37567090304</v>
      </c>
      <c r="R18" s="197">
        <v>521100</v>
      </c>
      <c r="S18" s="179">
        <v>579000</v>
      </c>
      <c r="T18" s="193">
        <v>3.110146534774767</v>
      </c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</row>
    <row r="19" spans="1:39" s="65" customFormat="1" ht="16.5" customHeight="1">
      <c r="A19" s="250" t="s">
        <v>25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0"/>
      <c r="P19" s="250"/>
      <c r="Q19" s="250"/>
      <c r="R19" s="250"/>
      <c r="S19" s="250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</row>
    <row r="20" spans="1:39" s="65" customFormat="1" ht="27.75" customHeight="1">
      <c r="A20" s="252" t="s">
        <v>17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</row>
    <row r="21" spans="1:39" s="65" customFormat="1" ht="24" customHeight="1">
      <c r="A21" s="252" t="s">
        <v>18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</row>
    <row r="22" spans="1:39" s="58" customFormat="1" ht="12.75" customHeight="1">
      <c r="A22" s="252" t="s">
        <v>97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</row>
    <row r="23" spans="1:39" s="58" customFormat="1" ht="12.75" customHeight="1">
      <c r="A23" s="253" t="s">
        <v>170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</row>
    <row r="24" spans="1:39" s="58" customFormat="1">
      <c r="A24" s="250" t="s">
        <v>94</v>
      </c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</row>
    <row r="25" spans="1:39" s="58" customFormat="1" ht="12.75" customHeight="1">
      <c r="A25" s="252" t="s">
        <v>19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</row>
    <row r="26" spans="1:39" s="58" customFormat="1">
      <c r="A26" s="247" t="s">
        <v>172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</row>
    <row r="27" spans="1:39" s="58" customFormat="1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</row>
    <row r="28" spans="1:39" ht="26.4">
      <c r="A28" s="182" t="s">
        <v>148</v>
      </c>
      <c r="B28" s="183" t="s">
        <v>149</v>
      </c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</row>
    <row r="29" spans="1:39">
      <c r="A29" s="184"/>
      <c r="B29" s="185" t="s">
        <v>150</v>
      </c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</row>
    <row r="30" spans="1:39">
      <c r="A30" s="186"/>
      <c r="B30" s="185" t="s">
        <v>151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</row>
    <row r="31" spans="1:39">
      <c r="A31" s="187"/>
      <c r="B31" s="185" t="s">
        <v>152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</row>
    <row r="32" spans="1:39">
      <c r="A32" s="188"/>
      <c r="B32" s="189" t="s">
        <v>153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</row>
    <row r="33" spans="1:2">
      <c r="A33" s="190"/>
      <c r="B33" s="185" t="s">
        <v>154</v>
      </c>
    </row>
    <row r="34" spans="1:2">
      <c r="A34" s="191"/>
      <c r="B34" s="189" t="s">
        <v>155</v>
      </c>
    </row>
  </sheetData>
  <sortState ref="A5:T18">
    <sortCondition ref="T5:T18"/>
  </sortState>
  <mergeCells count="12">
    <mergeCell ref="A2:Q2"/>
    <mergeCell ref="A27:S27"/>
    <mergeCell ref="A3:P3"/>
    <mergeCell ref="U18:AM18"/>
    <mergeCell ref="A19:S19"/>
    <mergeCell ref="A20:S20"/>
    <mergeCell ref="A21:S21"/>
    <mergeCell ref="A22:S22"/>
    <mergeCell ref="A23:T23"/>
    <mergeCell ref="A24:S24"/>
    <mergeCell ref="A25:S25"/>
    <mergeCell ref="A26:S26"/>
  </mergeCells>
  <conditionalFormatting sqref="T5:T18">
    <cfRule type="cellIs" dxfId="17" priority="2" stopIfTrue="1" operator="greaterThan">
      <formula>6</formula>
    </cfRule>
    <cfRule type="cellIs" dxfId="16" priority="3" stopIfTrue="1" operator="between">
      <formula>4</formula>
      <formula>6</formula>
    </cfRule>
    <cfRule type="cellIs" dxfId="15" priority="4" stopIfTrue="1" operator="between">
      <formula>3</formula>
      <formula>4</formula>
    </cfRule>
    <cfRule type="cellIs" dxfId="14" priority="5" stopIfTrue="1" operator="between">
      <formula>2</formula>
      <formula>3</formula>
    </cfRule>
    <cfRule type="cellIs" dxfId="13" priority="6" stopIfTrue="1" operator="between">
      <formula>1</formula>
      <formula>2</formula>
    </cfRule>
    <cfRule type="cellIs" dxfId="12" priority="7" stopIfTrue="1" operator="between">
      <formula>0</formula>
      <formula>1</formula>
    </cfRule>
  </conditionalFormatting>
  <conditionalFormatting sqref="T6">
    <cfRule type="containsText" priority="1" stopIfTrue="1" operator="containsText" text="N/A">
      <formula>NOT(ISERROR(SEARCH("N/A",T6)))</formula>
    </cfRule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34"/>
  <sheetViews>
    <sheetView topLeftCell="A10" workbookViewId="0">
      <selection activeCell="A27" sqref="A27:S27"/>
    </sheetView>
  </sheetViews>
  <sheetFormatPr defaultColWidth="9.109375" defaultRowHeight="13.2"/>
  <cols>
    <col min="1" max="1" width="37.109375" style="15" customWidth="1"/>
    <col min="2" max="2" width="12.6640625" style="15" customWidth="1"/>
    <col min="3" max="3" width="15.5546875" style="15" hidden="1" customWidth="1"/>
    <col min="4" max="4" width="10.5546875" style="15" hidden="1" customWidth="1"/>
    <col min="5" max="5" width="10.6640625" style="15" hidden="1" customWidth="1"/>
    <col min="6" max="6" width="14.33203125" style="15" hidden="1" customWidth="1"/>
    <col min="7" max="7" width="11.88671875" style="15" hidden="1" customWidth="1"/>
    <col min="8" max="8" width="11.44140625" style="15" hidden="1" customWidth="1"/>
    <col min="9" max="9" width="10.6640625" style="15" hidden="1" customWidth="1"/>
    <col min="10" max="11" width="11.88671875" style="15" hidden="1" customWidth="1"/>
    <col min="12" max="12" width="11.5546875" style="15" hidden="1" customWidth="1"/>
    <col min="13" max="13" width="12" style="15" hidden="1" customWidth="1"/>
    <col min="14" max="14" width="12" style="15" customWidth="1"/>
    <col min="15" max="15" width="13.109375" style="15" hidden="1" customWidth="1"/>
    <col min="16" max="16" width="12.33203125" style="15" hidden="1" customWidth="1"/>
    <col min="17" max="17" width="15.6640625" style="15" customWidth="1"/>
    <col min="18" max="18" width="14.44140625" style="15" customWidth="1"/>
    <col min="19" max="19" width="17.6640625" style="15" customWidth="1"/>
    <col min="20" max="20" width="15.44140625" style="15" customWidth="1"/>
    <col min="21" max="21" width="7.6640625" style="15" customWidth="1"/>
    <col min="22" max="22" width="6.6640625" style="38" customWidth="1"/>
    <col min="23" max="25" width="9.109375" style="38"/>
    <col min="26" max="16384" width="9.109375" style="15"/>
  </cols>
  <sheetData>
    <row r="1" spans="1:25">
      <c r="A1" s="80" t="s">
        <v>168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5" ht="12.75" customHeight="1">
      <c r="A2" s="254" t="s">
        <v>174</v>
      </c>
      <c r="B2" s="255"/>
      <c r="C2" s="254" t="s">
        <v>174</v>
      </c>
      <c r="D2" s="255"/>
      <c r="E2" s="254" t="s">
        <v>174</v>
      </c>
      <c r="F2" s="255"/>
      <c r="G2" s="254" t="s">
        <v>174</v>
      </c>
      <c r="H2" s="255"/>
      <c r="I2" s="254" t="s">
        <v>174</v>
      </c>
      <c r="J2" s="255"/>
      <c r="K2" s="254" t="s">
        <v>174</v>
      </c>
      <c r="L2" s="255"/>
      <c r="M2" s="254"/>
      <c r="N2" s="255"/>
      <c r="O2" s="254" t="s">
        <v>174</v>
      </c>
      <c r="P2" s="255"/>
      <c r="Q2" s="59"/>
      <c r="R2" s="59"/>
      <c r="S2" s="59"/>
      <c r="T2" s="58"/>
    </row>
    <row r="3" spans="1:25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59"/>
      <c r="R3" s="59"/>
      <c r="S3" s="59"/>
      <c r="T3" s="58"/>
    </row>
    <row r="4" spans="1:25" s="6" customFormat="1" ht="66">
      <c r="A4" s="61" t="s">
        <v>1</v>
      </c>
      <c r="B4" s="61" t="s">
        <v>30</v>
      </c>
      <c r="C4" s="61" t="s">
        <v>2</v>
      </c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1" t="s">
        <v>9</v>
      </c>
      <c r="K4" s="61" t="s">
        <v>10</v>
      </c>
      <c r="L4" s="61" t="s">
        <v>11</v>
      </c>
      <c r="M4" s="61" t="s">
        <v>12</v>
      </c>
      <c r="N4" s="61" t="s">
        <v>13</v>
      </c>
      <c r="O4" s="61" t="s">
        <v>14</v>
      </c>
      <c r="P4" s="61" t="s">
        <v>15</v>
      </c>
      <c r="Q4" s="83" t="s">
        <v>160</v>
      </c>
      <c r="R4" s="83" t="s">
        <v>159</v>
      </c>
      <c r="S4" s="83" t="s">
        <v>169</v>
      </c>
      <c r="T4" s="82" t="s">
        <v>157</v>
      </c>
      <c r="V4" s="53"/>
      <c r="W4" s="53"/>
      <c r="X4" s="53"/>
      <c r="Y4" s="53">
        <v>65000</v>
      </c>
    </row>
    <row r="5" spans="1:25">
      <c r="A5" s="60" t="s">
        <v>21</v>
      </c>
      <c r="B5" s="68">
        <v>31830</v>
      </c>
      <c r="C5" s="62">
        <v>9.3000000000000007</v>
      </c>
      <c r="D5" s="62" t="s">
        <v>83</v>
      </c>
      <c r="E5" s="67">
        <v>47860</v>
      </c>
      <c r="F5" s="62">
        <v>1.1000000000000001</v>
      </c>
      <c r="G5" s="62" t="s">
        <v>83</v>
      </c>
      <c r="H5" s="62" t="s">
        <v>83</v>
      </c>
      <c r="I5" s="62" t="s">
        <v>83</v>
      </c>
      <c r="J5" s="62" t="s">
        <v>83</v>
      </c>
      <c r="K5" s="62" t="s">
        <v>83</v>
      </c>
      <c r="L5" s="62">
        <v>33740</v>
      </c>
      <c r="M5" s="62">
        <v>39600</v>
      </c>
      <c r="N5" s="57">
        <v>25190</v>
      </c>
      <c r="O5" s="62">
        <v>40510</v>
      </c>
      <c r="P5" s="62">
        <v>48180</v>
      </c>
      <c r="Q5" s="89">
        <v>95035.883430534726</v>
      </c>
      <c r="R5" s="85">
        <v>109260</v>
      </c>
      <c r="S5" s="66">
        <v>121400</v>
      </c>
      <c r="T5" s="81">
        <v>1.1496710090548294</v>
      </c>
      <c r="W5" s="38" t="s">
        <v>88</v>
      </c>
      <c r="X5" s="38">
        <v>30</v>
      </c>
      <c r="Y5" s="38" t="s">
        <v>89</v>
      </c>
    </row>
    <row r="6" spans="1:25">
      <c r="A6" s="60" t="s">
        <v>36</v>
      </c>
      <c r="B6" s="68">
        <v>11120</v>
      </c>
      <c r="C6" s="67">
        <v>4.2</v>
      </c>
      <c r="D6" s="67" t="s">
        <v>83</v>
      </c>
      <c r="E6" s="67">
        <v>47790</v>
      </c>
      <c r="F6" s="67">
        <v>1.4</v>
      </c>
      <c r="G6" s="67" t="s">
        <v>83</v>
      </c>
      <c r="H6" s="67" t="s">
        <v>83</v>
      </c>
      <c r="I6" s="67" t="s">
        <v>83</v>
      </c>
      <c r="J6" s="67" t="s">
        <v>83</v>
      </c>
      <c r="K6" s="67" t="s">
        <v>83</v>
      </c>
      <c r="L6" s="67">
        <v>32430</v>
      </c>
      <c r="M6" s="67">
        <v>38220</v>
      </c>
      <c r="N6" s="57">
        <v>26380</v>
      </c>
      <c r="O6" s="62">
        <v>27830</v>
      </c>
      <c r="P6" s="62">
        <v>33990</v>
      </c>
      <c r="Q6" s="89">
        <v>99525.470619194384</v>
      </c>
      <c r="R6" s="85">
        <v>117990</v>
      </c>
      <c r="S6" s="66">
        <v>131100</v>
      </c>
      <c r="T6" s="81">
        <v>1.1855256676098005</v>
      </c>
      <c r="W6" s="38" t="s">
        <v>90</v>
      </c>
      <c r="Y6" s="38">
        <v>0.3</v>
      </c>
    </row>
    <row r="7" spans="1:25">
      <c r="A7" s="60" t="s">
        <v>96</v>
      </c>
      <c r="B7" s="68">
        <v>10630</v>
      </c>
      <c r="C7" s="67">
        <v>0.2</v>
      </c>
      <c r="D7" s="67" t="s">
        <v>83</v>
      </c>
      <c r="E7" s="67">
        <v>36350</v>
      </c>
      <c r="F7" s="67">
        <v>2.2999999999999998</v>
      </c>
      <c r="G7" s="67" t="s">
        <v>83</v>
      </c>
      <c r="H7" s="67" t="s">
        <v>83</v>
      </c>
      <c r="I7" s="67" t="s">
        <v>83</v>
      </c>
      <c r="J7" s="67" t="s">
        <v>83</v>
      </c>
      <c r="K7" s="67" t="s">
        <v>83</v>
      </c>
      <c r="L7" s="67">
        <v>24970</v>
      </c>
      <c r="M7" s="67">
        <v>27380</v>
      </c>
      <c r="N7" s="57">
        <v>25090</v>
      </c>
      <c r="O7" s="63" t="s">
        <v>51</v>
      </c>
      <c r="P7" s="63" t="s">
        <v>52</v>
      </c>
      <c r="Q7" s="89">
        <v>94658.607196193596</v>
      </c>
      <c r="R7" s="85">
        <v>127620</v>
      </c>
      <c r="S7" s="66">
        <v>141800</v>
      </c>
      <c r="T7" s="81">
        <v>1.3482133720337672</v>
      </c>
      <c r="W7" s="38" t="s">
        <v>91</v>
      </c>
      <c r="Y7" s="38">
        <v>0.05</v>
      </c>
    </row>
    <row r="8" spans="1:25">
      <c r="A8" s="60" t="s">
        <v>33</v>
      </c>
      <c r="B8" s="68">
        <v>10560</v>
      </c>
      <c r="C8" s="67">
        <v>7.8</v>
      </c>
      <c r="D8" s="67" t="s">
        <v>83</v>
      </c>
      <c r="E8" s="67">
        <v>41230</v>
      </c>
      <c r="F8" s="67">
        <v>1.5</v>
      </c>
      <c r="G8" s="67" t="s">
        <v>83</v>
      </c>
      <c r="H8" s="67" t="s">
        <v>83</v>
      </c>
      <c r="I8" s="67" t="s">
        <v>83</v>
      </c>
      <c r="J8" s="67" t="s">
        <v>83</v>
      </c>
      <c r="K8" s="67" t="s">
        <v>83</v>
      </c>
      <c r="L8" s="67">
        <v>29710</v>
      </c>
      <c r="M8" s="67">
        <v>33370</v>
      </c>
      <c r="N8" s="57">
        <v>25380</v>
      </c>
      <c r="O8" s="62">
        <v>34390</v>
      </c>
      <c r="P8" s="62">
        <v>47780</v>
      </c>
      <c r="Q8" s="89">
        <v>95752.708275782919</v>
      </c>
      <c r="R8" s="85">
        <v>129690</v>
      </c>
      <c r="S8" s="66">
        <v>144100</v>
      </c>
      <c r="T8" s="81">
        <v>1.3544264421897323</v>
      </c>
      <c r="W8" s="38" t="s">
        <v>93</v>
      </c>
      <c r="Y8" s="38">
        <v>0.06</v>
      </c>
    </row>
    <row r="9" spans="1:25">
      <c r="A9" s="60" t="s">
        <v>37</v>
      </c>
      <c r="B9" s="68">
        <v>9510</v>
      </c>
      <c r="C9" s="67">
        <v>15.4</v>
      </c>
      <c r="D9" s="67" t="s">
        <v>83</v>
      </c>
      <c r="E9" s="67">
        <v>43480</v>
      </c>
      <c r="F9" s="67">
        <v>5.6</v>
      </c>
      <c r="G9" s="67" t="s">
        <v>83</v>
      </c>
      <c r="H9" s="67" t="s">
        <v>83</v>
      </c>
      <c r="I9" s="67" t="s">
        <v>83</v>
      </c>
      <c r="J9" s="67" t="s">
        <v>83</v>
      </c>
      <c r="K9" s="67" t="s">
        <v>83</v>
      </c>
      <c r="L9" s="67">
        <v>31980</v>
      </c>
      <c r="M9" s="67">
        <v>34750</v>
      </c>
      <c r="N9" s="57">
        <v>26000</v>
      </c>
      <c r="O9" s="62">
        <v>34310</v>
      </c>
      <c r="P9" s="62">
        <v>43560</v>
      </c>
      <c r="Q9" s="89">
        <v>98091.820928698013</v>
      </c>
      <c r="R9" s="85">
        <v>134280</v>
      </c>
      <c r="S9" s="66">
        <v>149200</v>
      </c>
      <c r="T9" s="81">
        <v>1.3689214730513242</v>
      </c>
    </row>
    <row r="10" spans="1:25">
      <c r="A10" s="60" t="s">
        <v>34</v>
      </c>
      <c r="B10" s="68">
        <v>33530</v>
      </c>
      <c r="C10" s="67">
        <v>1</v>
      </c>
      <c r="D10" s="67" t="s">
        <v>83</v>
      </c>
      <c r="E10" s="67">
        <v>44130</v>
      </c>
      <c r="F10" s="67">
        <v>1</v>
      </c>
      <c r="G10" s="67" t="s">
        <v>83</v>
      </c>
      <c r="H10" s="67" t="s">
        <v>83</v>
      </c>
      <c r="I10" s="67" t="s">
        <v>83</v>
      </c>
      <c r="J10" s="67" t="s">
        <v>83</v>
      </c>
      <c r="K10" s="67" t="s">
        <v>83</v>
      </c>
      <c r="L10" s="67">
        <v>34110</v>
      </c>
      <c r="M10" s="67">
        <v>39250</v>
      </c>
      <c r="N10" s="57">
        <v>25270</v>
      </c>
      <c r="O10" s="62">
        <v>34550</v>
      </c>
      <c r="P10" s="62">
        <v>39730</v>
      </c>
      <c r="Q10" s="89">
        <v>95337.704418007663</v>
      </c>
      <c r="R10" s="85">
        <v>135630</v>
      </c>
      <c r="S10" s="66">
        <v>150700</v>
      </c>
      <c r="T10" s="81">
        <v>1.4226270794745695</v>
      </c>
      <c r="Y10" s="38">
        <f>IF($AD8=0,0,(PV($AD8/12,$AC$5*12,-(((Y$4/12)*$AD$6)))))</f>
        <v>0</v>
      </c>
    </row>
    <row r="11" spans="1:25">
      <c r="A11" s="60" t="s">
        <v>35</v>
      </c>
      <c r="B11" s="68">
        <v>23170</v>
      </c>
      <c r="C11" s="67">
        <v>4.5999999999999996</v>
      </c>
      <c r="D11" s="67" t="s">
        <v>83</v>
      </c>
      <c r="E11" s="67">
        <v>51880</v>
      </c>
      <c r="F11" s="67">
        <v>1.9</v>
      </c>
      <c r="G11" s="67" t="s">
        <v>83</v>
      </c>
      <c r="H11" s="67" t="s">
        <v>83</v>
      </c>
      <c r="I11" s="67" t="s">
        <v>83</v>
      </c>
      <c r="J11" s="67" t="s">
        <v>83</v>
      </c>
      <c r="K11" s="67" t="s">
        <v>83</v>
      </c>
      <c r="L11" s="67">
        <v>28350</v>
      </c>
      <c r="M11" s="67">
        <v>38130</v>
      </c>
      <c r="N11" s="57">
        <v>26880</v>
      </c>
      <c r="O11" s="62">
        <v>39990</v>
      </c>
      <c r="P11" s="62">
        <v>50730</v>
      </c>
      <c r="Q11" s="89">
        <v>101411.85179090011</v>
      </c>
      <c r="R11" s="85">
        <v>189900</v>
      </c>
      <c r="S11" s="66">
        <v>211000</v>
      </c>
      <c r="T11" s="81">
        <v>1.8725621970847406</v>
      </c>
    </row>
    <row r="12" spans="1:25" ht="26.4">
      <c r="A12" s="60" t="s">
        <v>22</v>
      </c>
      <c r="B12" s="68">
        <v>56790</v>
      </c>
      <c r="C12" s="67">
        <v>4.9000000000000004</v>
      </c>
      <c r="D12" s="67" t="s">
        <v>83</v>
      </c>
      <c r="E12" s="67">
        <v>54520</v>
      </c>
      <c r="F12" s="67">
        <v>4.3</v>
      </c>
      <c r="G12" s="67" t="s">
        <v>83</v>
      </c>
      <c r="H12" s="67" t="s">
        <v>83</v>
      </c>
      <c r="I12" s="67" t="s">
        <v>83</v>
      </c>
      <c r="J12" s="67" t="s">
        <v>83</v>
      </c>
      <c r="K12" s="67" t="s">
        <v>83</v>
      </c>
      <c r="L12" s="67">
        <v>32970</v>
      </c>
      <c r="M12" s="67">
        <v>40490</v>
      </c>
      <c r="N12" s="57">
        <v>25390</v>
      </c>
      <c r="O12" s="62">
        <v>39950</v>
      </c>
      <c r="P12" s="62">
        <v>47380</v>
      </c>
      <c r="Q12" s="89">
        <v>95790.435899217031</v>
      </c>
      <c r="R12" s="85">
        <v>183870</v>
      </c>
      <c r="S12" s="66">
        <v>204300</v>
      </c>
      <c r="T12" s="81">
        <v>1.9195026964221478</v>
      </c>
    </row>
    <row r="13" spans="1:25">
      <c r="A13" s="60" t="s">
        <v>38</v>
      </c>
      <c r="B13" s="68">
        <v>9210</v>
      </c>
      <c r="C13" s="67">
        <v>4.9000000000000004</v>
      </c>
      <c r="D13" s="67" t="s">
        <v>83</v>
      </c>
      <c r="E13" s="67">
        <v>41350</v>
      </c>
      <c r="F13" s="67">
        <v>1.2</v>
      </c>
      <c r="G13" s="67" t="s">
        <v>83</v>
      </c>
      <c r="H13" s="67" t="s">
        <v>83</v>
      </c>
      <c r="I13" s="67" t="s">
        <v>83</v>
      </c>
      <c r="J13" s="67" t="s">
        <v>83</v>
      </c>
      <c r="K13" s="67" t="s">
        <v>83</v>
      </c>
      <c r="L13" s="67">
        <v>33050</v>
      </c>
      <c r="M13" s="67">
        <v>35770</v>
      </c>
      <c r="N13" s="57">
        <v>23530</v>
      </c>
      <c r="O13" s="62">
        <v>29200</v>
      </c>
      <c r="P13" s="62">
        <v>34290</v>
      </c>
      <c r="Q13" s="89">
        <v>88773.097940471707</v>
      </c>
      <c r="R13" s="85">
        <v>174600</v>
      </c>
      <c r="S13" s="66">
        <v>194000</v>
      </c>
      <c r="T13" s="81">
        <v>1.9668120641354767</v>
      </c>
    </row>
    <row r="14" spans="1:25">
      <c r="A14" s="60" t="s">
        <v>16</v>
      </c>
      <c r="B14" s="68">
        <v>9440</v>
      </c>
      <c r="C14" s="62">
        <v>1</v>
      </c>
      <c r="D14" s="62" t="s">
        <v>83</v>
      </c>
      <c r="E14" s="67">
        <v>47460</v>
      </c>
      <c r="F14" s="62">
        <v>1.4</v>
      </c>
      <c r="G14" s="62" t="s">
        <v>83</v>
      </c>
      <c r="H14" s="62" t="s">
        <v>83</v>
      </c>
      <c r="I14" s="62" t="s">
        <v>83</v>
      </c>
      <c r="J14" s="62" t="s">
        <v>83</v>
      </c>
      <c r="K14" s="62" t="s">
        <v>83</v>
      </c>
      <c r="L14" s="62">
        <v>32230</v>
      </c>
      <c r="M14" s="62">
        <v>36700</v>
      </c>
      <c r="N14" s="57">
        <v>27040</v>
      </c>
      <c r="O14" s="62">
        <v>42750</v>
      </c>
      <c r="P14" s="62">
        <v>57160</v>
      </c>
      <c r="Q14" s="89">
        <v>102015.49376584594</v>
      </c>
      <c r="R14" s="85">
        <v>201330</v>
      </c>
      <c r="S14" s="66">
        <v>223700</v>
      </c>
      <c r="T14" s="81">
        <v>1.9735237518146862</v>
      </c>
    </row>
    <row r="15" spans="1:25">
      <c r="A15" s="60" t="s">
        <v>95</v>
      </c>
      <c r="B15" s="68">
        <v>26870</v>
      </c>
      <c r="C15" s="67">
        <v>24.2</v>
      </c>
      <c r="D15" s="67" t="s">
        <v>83</v>
      </c>
      <c r="E15" s="67">
        <v>34690</v>
      </c>
      <c r="F15" s="67">
        <v>5.0999999999999996</v>
      </c>
      <c r="G15" s="67" t="s">
        <v>83</v>
      </c>
      <c r="H15" s="67" t="s">
        <v>83</v>
      </c>
      <c r="I15" s="67" t="s">
        <v>83</v>
      </c>
      <c r="J15" s="67" t="s">
        <v>83</v>
      </c>
      <c r="K15" s="67" t="s">
        <v>83</v>
      </c>
      <c r="L15" s="67">
        <v>20710</v>
      </c>
      <c r="M15" s="67">
        <v>25770</v>
      </c>
      <c r="N15" s="57">
        <v>27410</v>
      </c>
      <c r="O15" s="63" t="s">
        <v>65</v>
      </c>
      <c r="P15" s="63" t="s">
        <v>66</v>
      </c>
      <c r="Q15" s="89">
        <v>103411.41583290817</v>
      </c>
      <c r="R15" s="85">
        <v>221580</v>
      </c>
      <c r="S15" s="66">
        <v>246200</v>
      </c>
      <c r="T15" s="81">
        <v>2.1427034744213178</v>
      </c>
    </row>
    <row r="16" spans="1:25">
      <c r="A16" s="60" t="s">
        <v>32</v>
      </c>
      <c r="B16" s="68">
        <v>12180</v>
      </c>
      <c r="C16" s="67">
        <v>17</v>
      </c>
      <c r="D16" s="67" t="s">
        <v>83</v>
      </c>
      <c r="E16" s="67">
        <v>49140</v>
      </c>
      <c r="F16" s="67">
        <v>1.7</v>
      </c>
      <c r="G16" s="67" t="s">
        <v>83</v>
      </c>
      <c r="H16" s="67" t="s">
        <v>83</v>
      </c>
      <c r="I16" s="67" t="s">
        <v>83</v>
      </c>
      <c r="J16" s="67" t="s">
        <v>83</v>
      </c>
      <c r="K16" s="67" t="s">
        <v>83</v>
      </c>
      <c r="L16" s="67">
        <v>31620</v>
      </c>
      <c r="M16" s="67">
        <v>38900</v>
      </c>
      <c r="N16" s="57">
        <v>25560</v>
      </c>
      <c r="O16" s="62">
        <v>43930</v>
      </c>
      <c r="P16" s="62">
        <v>53830</v>
      </c>
      <c r="Q16" s="89">
        <v>96431.805497596986</v>
      </c>
      <c r="R16" s="85">
        <v>227700</v>
      </c>
      <c r="S16" s="66">
        <v>253000</v>
      </c>
      <c r="T16" s="81">
        <v>2.3612541404264604</v>
      </c>
    </row>
    <row r="17" spans="1:39">
      <c r="A17" s="60" t="s">
        <v>31</v>
      </c>
      <c r="B17" s="68">
        <v>11930</v>
      </c>
      <c r="C17" s="67">
        <v>3</v>
      </c>
      <c r="D17" s="67" t="s">
        <v>83</v>
      </c>
      <c r="E17" s="67">
        <v>49710</v>
      </c>
      <c r="F17" s="67">
        <v>0.9</v>
      </c>
      <c r="G17" s="67" t="s">
        <v>83</v>
      </c>
      <c r="H17" s="67" t="s">
        <v>83</v>
      </c>
      <c r="I17" s="67" t="s">
        <v>83</v>
      </c>
      <c r="J17" s="67" t="s">
        <v>83</v>
      </c>
      <c r="K17" s="67" t="s">
        <v>83</v>
      </c>
      <c r="L17" s="67">
        <v>35020</v>
      </c>
      <c r="M17" s="67">
        <v>40950</v>
      </c>
      <c r="N17" s="57">
        <v>29000</v>
      </c>
      <c r="O17" s="62">
        <v>54170</v>
      </c>
      <c r="P17" s="62">
        <v>73340</v>
      </c>
      <c r="Q17" s="89">
        <v>109410.10795893241</v>
      </c>
      <c r="R17" s="85">
        <v>295560</v>
      </c>
      <c r="S17" s="66">
        <v>328400</v>
      </c>
      <c r="T17" s="81">
        <v>2.7013957440837166</v>
      </c>
    </row>
    <row r="18" spans="1:39">
      <c r="A18" s="256" t="s">
        <v>20</v>
      </c>
      <c r="B18" s="68">
        <v>2540</v>
      </c>
      <c r="C18" s="67">
        <v>12.7</v>
      </c>
      <c r="D18" s="67" t="s">
        <v>83</v>
      </c>
      <c r="E18" s="67">
        <v>42530</v>
      </c>
      <c r="F18" s="67">
        <v>5.6</v>
      </c>
      <c r="G18" s="67" t="s">
        <v>83</v>
      </c>
      <c r="H18" s="67" t="s">
        <v>83</v>
      </c>
      <c r="I18" s="67" t="s">
        <v>83</v>
      </c>
      <c r="J18" s="67" t="s">
        <v>83</v>
      </c>
      <c r="K18" s="67" t="s">
        <v>83</v>
      </c>
      <c r="L18" s="67">
        <v>26260</v>
      </c>
      <c r="M18" s="67">
        <v>30140</v>
      </c>
      <c r="N18" s="57">
        <v>24110</v>
      </c>
      <c r="O18" s="62">
        <v>45040</v>
      </c>
      <c r="P18" s="62">
        <v>51470</v>
      </c>
      <c r="Q18" s="89">
        <v>90961.300099650354</v>
      </c>
      <c r="R18" s="85">
        <v>521100</v>
      </c>
      <c r="S18" s="66">
        <v>579000</v>
      </c>
      <c r="T18" s="81">
        <v>5.7288099381728497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  <c r="T19" s="65"/>
      <c r="V19" s="54"/>
      <c r="W19" s="54"/>
      <c r="X19" s="54"/>
      <c r="Y19" s="54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65"/>
      <c r="V20" s="54"/>
      <c r="W20" s="54"/>
      <c r="X20" s="54"/>
      <c r="Y20" s="54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65"/>
      <c r="V21" s="54"/>
      <c r="W21" s="54"/>
      <c r="X21" s="54"/>
      <c r="Y21" s="54"/>
    </row>
    <row r="22" spans="1:39" customFormat="1" ht="12.75" customHeight="1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T22" s="58"/>
      <c r="V22" s="52"/>
      <c r="W22" s="52"/>
      <c r="X22" s="52"/>
      <c r="Y22" s="52"/>
    </row>
    <row r="23" spans="1:39" customFormat="1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V23" s="52"/>
      <c r="W23" s="52"/>
      <c r="X23" s="52"/>
      <c r="Y23" s="52"/>
    </row>
    <row r="24" spans="1:39" customFormat="1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58"/>
      <c r="V24" s="52"/>
      <c r="W24" s="52"/>
      <c r="X24" s="52"/>
      <c r="Y24" s="52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customFormat="1" ht="12.75" customHeight="1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58"/>
      <c r="V25" s="52"/>
      <c r="W25" s="52"/>
      <c r="X25" s="52"/>
      <c r="Y25" s="52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customFormat="1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58"/>
      <c r="V26" s="52"/>
      <c r="W26" s="52"/>
      <c r="X26" s="52"/>
      <c r="Y26" s="52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customFormat="1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58"/>
      <c r="V27" s="52"/>
      <c r="W27" s="52"/>
      <c r="X27" s="52"/>
      <c r="Y27" s="52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ht="26.4">
      <c r="A28" s="70" t="s">
        <v>148</v>
      </c>
      <c r="B28" s="71" t="s">
        <v>149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</row>
    <row r="29" spans="1:39">
      <c r="A29" s="72"/>
      <c r="B29" s="73" t="s">
        <v>150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</row>
    <row r="30" spans="1:39">
      <c r="A30" s="74"/>
      <c r="B30" s="73" t="s">
        <v>151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</row>
    <row r="31" spans="1:39">
      <c r="A31" s="75"/>
      <c r="B31" s="73" t="s">
        <v>152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39">
      <c r="A32" s="76"/>
      <c r="B32" s="77" t="s">
        <v>153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">
      <c r="A33" s="78"/>
      <c r="B33" s="73" t="s">
        <v>154</v>
      </c>
    </row>
    <row r="34" spans="1:2">
      <c r="A34" s="79"/>
      <c r="B34" s="77" t="s">
        <v>155</v>
      </c>
    </row>
  </sheetData>
  <sortState ref="A5:T18">
    <sortCondition ref="T5:T18"/>
  </sortState>
  <mergeCells count="19">
    <mergeCell ref="A22:S22"/>
    <mergeCell ref="U18:AM18"/>
    <mergeCell ref="A2:B2"/>
    <mergeCell ref="C2:D2"/>
    <mergeCell ref="E2:F2"/>
    <mergeCell ref="G2:H2"/>
    <mergeCell ref="I2:J2"/>
    <mergeCell ref="K2:L2"/>
    <mergeCell ref="M2:N2"/>
    <mergeCell ref="O2:P2"/>
    <mergeCell ref="A3:P3"/>
    <mergeCell ref="A19:S19"/>
    <mergeCell ref="A20:S20"/>
    <mergeCell ref="A21:S21"/>
    <mergeCell ref="A23:T23"/>
    <mergeCell ref="A24:S24"/>
    <mergeCell ref="A25:S25"/>
    <mergeCell ref="A26:S26"/>
    <mergeCell ref="A27:S27"/>
  </mergeCells>
  <conditionalFormatting sqref="T5:T18">
    <cfRule type="cellIs" dxfId="11" priority="2" stopIfTrue="1" operator="greaterThan">
      <formula>6</formula>
    </cfRule>
    <cfRule type="cellIs" dxfId="10" priority="3" stopIfTrue="1" operator="between">
      <formula>4</formula>
      <formula>6</formula>
    </cfRule>
    <cfRule type="cellIs" dxfId="9" priority="4" stopIfTrue="1" operator="between">
      <formula>3</formula>
      <formula>4</formula>
    </cfRule>
    <cfRule type="cellIs" dxfId="8" priority="5" stopIfTrue="1" operator="between">
      <formula>2</formula>
      <formula>3</formula>
    </cfRule>
    <cfRule type="cellIs" dxfId="7" priority="6" stopIfTrue="1" operator="between">
      <formula>1</formula>
      <formula>2</formula>
    </cfRule>
    <cfRule type="cellIs" dxfId="6" priority="7" stopIfTrue="1" operator="between">
      <formula>0</formula>
      <formula>1</formula>
    </cfRule>
  </conditionalFormatting>
  <conditionalFormatting sqref="T6">
    <cfRule type="containsText" priority="1" stopIfTrue="1" operator="containsText" text="N/A">
      <formula>NOT(ISERROR(SEARCH("N/A",T6)))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34"/>
  <sheetViews>
    <sheetView topLeftCell="A12" workbookViewId="0">
      <selection activeCell="A27" sqref="A27:S27"/>
    </sheetView>
  </sheetViews>
  <sheetFormatPr defaultRowHeight="13.2"/>
  <cols>
    <col min="1" max="1" width="35" customWidth="1"/>
    <col min="2" max="2" width="12.6640625" customWidth="1"/>
    <col min="3" max="3" width="15.554687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4.33203125" customWidth="1"/>
    <col min="18" max="18" width="14.44140625" customWidth="1"/>
    <col min="19" max="19" width="16.5546875" customWidth="1"/>
    <col min="20" max="20" width="15.44140625" customWidth="1"/>
    <col min="22" max="22" width="20.33203125" hidden="1" customWidth="1"/>
    <col min="23" max="24" width="0" hidden="1" customWidth="1"/>
    <col min="25" max="25" width="9.109375" style="52" customWidth="1"/>
  </cols>
  <sheetData>
    <row r="1" spans="1:25">
      <c r="A1" s="33" t="s">
        <v>168</v>
      </c>
    </row>
    <row r="2" spans="1:25" ht="12.75" customHeight="1">
      <c r="A2" s="204" t="s">
        <v>26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6"/>
      <c r="R2" s="1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96</v>
      </c>
      <c r="B5" s="63" t="s">
        <v>135</v>
      </c>
      <c r="C5" s="63" t="s">
        <v>136</v>
      </c>
      <c r="D5" s="63" t="s">
        <v>137</v>
      </c>
      <c r="E5" s="63" t="s">
        <v>138</v>
      </c>
      <c r="F5" s="63" t="s">
        <v>139</v>
      </c>
      <c r="G5" s="63" t="s">
        <v>140</v>
      </c>
      <c r="H5" s="63" t="s">
        <v>141</v>
      </c>
      <c r="I5" s="63" t="s">
        <v>142</v>
      </c>
      <c r="J5" s="63" t="s">
        <v>143</v>
      </c>
      <c r="K5" s="63" t="s">
        <v>144</v>
      </c>
      <c r="L5" s="63" t="s">
        <v>145</v>
      </c>
      <c r="M5" s="63" t="s">
        <v>146</v>
      </c>
      <c r="N5" s="12">
        <v>65180</v>
      </c>
      <c r="O5" s="63" t="s">
        <v>51</v>
      </c>
      <c r="P5" s="63" t="s">
        <v>52</v>
      </c>
      <c r="Q5" s="55">
        <f>PV('EMT &amp; Paramedics'!$T$44/12,'EMT &amp; Paramedics'!$T$41*12,-((N5/12)*'EMT &amp; Paramedics'!$T$42))</f>
        <v>245908.64954355912</v>
      </c>
      <c r="R5" s="40">
        <f t="shared" ref="R5:R18" si="0">S5*0.9</f>
        <v>127620</v>
      </c>
      <c r="S5" s="10">
        <v>141800</v>
      </c>
      <c r="T5" s="32">
        <f t="shared" ref="T5:T18" si="1">R5/Q5</f>
        <v>0.51897320503723876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36</v>
      </c>
      <c r="B6" s="13">
        <v>2580</v>
      </c>
      <c r="C6" s="67">
        <v>4.4000000000000004</v>
      </c>
      <c r="D6" s="67">
        <v>27.06</v>
      </c>
      <c r="E6" s="67">
        <v>56280</v>
      </c>
      <c r="F6" s="67">
        <v>2.7</v>
      </c>
      <c r="G6" s="67">
        <v>20.5</v>
      </c>
      <c r="H6" s="67">
        <v>23.74</v>
      </c>
      <c r="I6" s="67">
        <v>27.64</v>
      </c>
      <c r="J6" s="67">
        <v>31.25</v>
      </c>
      <c r="K6" s="67">
        <v>34.03</v>
      </c>
      <c r="L6" s="67">
        <v>42640</v>
      </c>
      <c r="M6" s="67">
        <v>49380</v>
      </c>
      <c r="N6" s="12">
        <v>54050</v>
      </c>
      <c r="O6" s="4">
        <v>27830</v>
      </c>
      <c r="P6" s="4">
        <v>33990</v>
      </c>
      <c r="Q6" s="55">
        <f>PV('EMT &amp; Paramedics'!$T$44/12,'EMT &amp; Paramedics'!$T$41*12,-((N6/12)*'EMT &amp; Paramedics'!$T$42))</f>
        <v>203917.80466138956</v>
      </c>
      <c r="R6" s="40">
        <f t="shared" si="0"/>
        <v>117990</v>
      </c>
      <c r="S6" s="10">
        <v>131100</v>
      </c>
      <c r="T6" s="32">
        <f t="shared" si="1"/>
        <v>0.57861548772519034</v>
      </c>
      <c r="W6" s="15" t="s">
        <v>90</v>
      </c>
      <c r="Y6" s="38">
        <v>0.3</v>
      </c>
    </row>
    <row r="7" spans="1:25" s="15" customFormat="1">
      <c r="A7" s="2" t="s">
        <v>34</v>
      </c>
      <c r="B7" s="13">
        <v>13340</v>
      </c>
      <c r="C7" s="12">
        <v>3.1</v>
      </c>
      <c r="D7" s="12">
        <v>24</v>
      </c>
      <c r="E7" s="12">
        <v>49910</v>
      </c>
      <c r="F7" s="12">
        <v>1.8</v>
      </c>
      <c r="G7" s="12">
        <v>16.559999999999999</v>
      </c>
      <c r="H7" s="12">
        <v>19.850000000000001</v>
      </c>
      <c r="I7" s="12">
        <v>23.71</v>
      </c>
      <c r="J7" s="12">
        <v>28.2</v>
      </c>
      <c r="K7" s="12">
        <v>32.03</v>
      </c>
      <c r="L7" s="12">
        <v>34440</v>
      </c>
      <c r="M7" s="12">
        <v>41290</v>
      </c>
      <c r="N7" s="12">
        <v>53780</v>
      </c>
      <c r="O7" s="4">
        <v>34550</v>
      </c>
      <c r="P7" s="4">
        <v>39730</v>
      </c>
      <c r="Q7" s="55">
        <f>PV('EMT &amp; Paramedics'!$T$44/12,'EMT &amp; Paramedics'!$T$41*12,-((N7/12)*'EMT &amp; Paramedics'!$T$42))</f>
        <v>202899.15882866844</v>
      </c>
      <c r="R7" s="40">
        <f t="shared" si="0"/>
        <v>135630</v>
      </c>
      <c r="S7" s="10">
        <v>150700</v>
      </c>
      <c r="T7" s="32">
        <f t="shared" si="1"/>
        <v>0.66846013942585303</v>
      </c>
      <c r="W7" s="15" t="s">
        <v>91</v>
      </c>
      <c r="Y7" s="38">
        <v>0.05</v>
      </c>
    </row>
    <row r="8" spans="1:25" s="15" customFormat="1">
      <c r="A8" s="2" t="s">
        <v>21</v>
      </c>
      <c r="B8" s="13">
        <v>10210</v>
      </c>
      <c r="C8" s="62">
        <v>15.3</v>
      </c>
      <c r="D8" s="62">
        <v>19.55</v>
      </c>
      <c r="E8" s="62">
        <v>40670</v>
      </c>
      <c r="F8" s="62">
        <v>1.9</v>
      </c>
      <c r="G8" s="62">
        <v>14.67</v>
      </c>
      <c r="H8" s="62">
        <v>16.399999999999999</v>
      </c>
      <c r="I8" s="62">
        <v>18.84</v>
      </c>
      <c r="J8" s="62">
        <v>22.36</v>
      </c>
      <c r="K8" s="62">
        <v>26.14</v>
      </c>
      <c r="L8" s="62">
        <v>30510</v>
      </c>
      <c r="M8" s="62">
        <v>34110</v>
      </c>
      <c r="N8" s="12">
        <v>42480</v>
      </c>
      <c r="O8" s="4">
        <v>40510</v>
      </c>
      <c r="P8" s="4">
        <v>48180</v>
      </c>
      <c r="Q8" s="55">
        <f>PV('EMT &amp; Paramedics'!$T$44/12,'EMT &amp; Paramedics'!$T$41*12,-((N8/12)*'EMT &amp; Paramedics'!$T$42))</f>
        <v>160266.94434811891</v>
      </c>
      <c r="R8" s="40">
        <f t="shared" si="0"/>
        <v>109260</v>
      </c>
      <c r="S8" s="10">
        <v>121400</v>
      </c>
      <c r="T8" s="32">
        <f t="shared" si="1"/>
        <v>0.68173758752568625</v>
      </c>
      <c r="W8" s="15" t="s">
        <v>93</v>
      </c>
      <c r="Y8" s="38">
        <v>0.06</v>
      </c>
    </row>
    <row r="9" spans="1:25" s="15" customFormat="1" ht="26.4">
      <c r="A9" s="2" t="s">
        <v>22</v>
      </c>
      <c r="B9" s="13" t="s">
        <v>98</v>
      </c>
      <c r="C9" s="12" t="s">
        <v>24</v>
      </c>
      <c r="D9" s="12">
        <v>27.89</v>
      </c>
      <c r="E9" s="12">
        <v>58010</v>
      </c>
      <c r="F9" s="12">
        <v>5.0999999999999996</v>
      </c>
      <c r="G9" s="12">
        <v>16.399999999999999</v>
      </c>
      <c r="H9" s="12">
        <v>22.85</v>
      </c>
      <c r="I9" s="12">
        <v>29.81</v>
      </c>
      <c r="J9" s="12">
        <v>33.64</v>
      </c>
      <c r="K9" s="12">
        <v>37.340000000000003</v>
      </c>
      <c r="L9" s="12">
        <v>34100</v>
      </c>
      <c r="M9" s="12">
        <v>47530</v>
      </c>
      <c r="N9" s="12">
        <v>68900</v>
      </c>
      <c r="O9" s="4">
        <v>39950</v>
      </c>
      <c r="P9" s="4">
        <v>47380</v>
      </c>
      <c r="Q9" s="55">
        <f>PV('EMT &amp; Paramedics'!$T$44/12,'EMT &amp; Paramedics'!$T$41*12,-((N9/12)*'EMT &amp; Paramedics'!$T$42))</f>
        <v>259943.32546104977</v>
      </c>
      <c r="R9" s="40">
        <f t="shared" si="0"/>
        <v>183870</v>
      </c>
      <c r="S9" s="10">
        <v>204300</v>
      </c>
      <c r="T9" s="32">
        <f t="shared" si="1"/>
        <v>0.70734649437094821</v>
      </c>
      <c r="Y9" s="38"/>
    </row>
    <row r="10" spans="1:25" s="15" customFormat="1">
      <c r="A10" s="2" t="s">
        <v>33</v>
      </c>
      <c r="B10" s="13">
        <v>4950</v>
      </c>
      <c r="C10" s="12">
        <v>7.5</v>
      </c>
      <c r="D10" s="12">
        <v>19.41</v>
      </c>
      <c r="E10" s="12">
        <v>40360</v>
      </c>
      <c r="F10" s="12">
        <v>3.2</v>
      </c>
      <c r="G10" s="12">
        <v>9.9700000000000006</v>
      </c>
      <c r="H10" s="12">
        <v>13.72</v>
      </c>
      <c r="I10" s="12">
        <v>19.04</v>
      </c>
      <c r="J10" s="12">
        <v>24.79</v>
      </c>
      <c r="K10" s="12">
        <v>29.93</v>
      </c>
      <c r="L10" s="12">
        <v>20730</v>
      </c>
      <c r="M10" s="12">
        <v>28530</v>
      </c>
      <c r="N10" s="12">
        <v>47800</v>
      </c>
      <c r="O10" s="4">
        <v>34390</v>
      </c>
      <c r="P10" s="4">
        <v>47780</v>
      </c>
      <c r="Q10" s="55">
        <f>PV('EMT &amp; Paramedics'!$T$44/12,'EMT &amp; Paramedics'!$T$41*12,-((N10/12)*'EMT &amp; Paramedics'!$T$42))</f>
        <v>180338.04001506791</v>
      </c>
      <c r="R10" s="40">
        <f t="shared" si="0"/>
        <v>129690</v>
      </c>
      <c r="S10" s="10">
        <v>144100</v>
      </c>
      <c r="T10" s="32">
        <f t="shared" si="1"/>
        <v>0.71914943729655667</v>
      </c>
      <c r="Y10" s="38">
        <f>IF($AD8=0,0,(PV($AD8/12,$AC$5*12,-(((Y$4/12)*$AD$6)))))</f>
        <v>0</v>
      </c>
    </row>
    <row r="11" spans="1:25" s="15" customFormat="1">
      <c r="A11" s="2" t="s">
        <v>37</v>
      </c>
      <c r="B11" s="13">
        <v>4070</v>
      </c>
      <c r="C11" s="12">
        <v>6</v>
      </c>
      <c r="D11" s="12">
        <v>21.96</v>
      </c>
      <c r="E11" s="12">
        <v>45670</v>
      </c>
      <c r="F11" s="12">
        <v>1.8</v>
      </c>
      <c r="G11" s="12">
        <v>15.56</v>
      </c>
      <c r="H11" s="12">
        <v>17.54</v>
      </c>
      <c r="I11" s="12">
        <v>21.81</v>
      </c>
      <c r="J11" s="12">
        <v>26.21</v>
      </c>
      <c r="K11" s="12">
        <v>29.42</v>
      </c>
      <c r="L11" s="12">
        <v>32370</v>
      </c>
      <c r="M11" s="12">
        <v>36480</v>
      </c>
      <c r="N11" s="12">
        <v>47900</v>
      </c>
      <c r="O11" s="4">
        <v>34310</v>
      </c>
      <c r="P11" s="4">
        <v>43560</v>
      </c>
      <c r="Q11" s="55">
        <f>PV('EMT &amp; Paramedics'!$T$44/12,'EMT &amp; Paramedics'!$T$41*12,-((N11/12)*'EMT &amp; Paramedics'!$T$42))</f>
        <v>180715.31624940905</v>
      </c>
      <c r="R11" s="40">
        <f t="shared" si="0"/>
        <v>134280</v>
      </c>
      <c r="S11" s="10">
        <v>149200</v>
      </c>
      <c r="T11" s="32">
        <f t="shared" si="1"/>
        <v>0.743047146123892</v>
      </c>
      <c r="Y11" s="38"/>
    </row>
    <row r="12" spans="1:25" s="15" customFormat="1">
      <c r="A12" s="2" t="s">
        <v>35</v>
      </c>
      <c r="B12" s="13">
        <v>10890</v>
      </c>
      <c r="C12" s="12">
        <v>9.8000000000000007</v>
      </c>
      <c r="D12" s="12">
        <v>26.69</v>
      </c>
      <c r="E12" s="12">
        <v>55520</v>
      </c>
      <c r="F12" s="12">
        <v>2.2000000000000002</v>
      </c>
      <c r="G12" s="12">
        <v>20.350000000000001</v>
      </c>
      <c r="H12" s="12">
        <v>24.72</v>
      </c>
      <c r="I12" s="12">
        <v>27.37</v>
      </c>
      <c r="J12" s="12">
        <v>29.93</v>
      </c>
      <c r="K12" s="12">
        <v>32.79</v>
      </c>
      <c r="L12" s="12">
        <v>42320</v>
      </c>
      <c r="M12" s="12">
        <v>51410</v>
      </c>
      <c r="N12" s="12">
        <v>61530</v>
      </c>
      <c r="O12" s="4">
        <v>39990</v>
      </c>
      <c r="P12" s="4">
        <v>50730</v>
      </c>
      <c r="Q12" s="55">
        <f>PV('EMT &amp; Paramedics'!$T$44/12,'EMT &amp; Paramedics'!$T$41*12,-((N12/12)*'EMT &amp; Paramedics'!$T$42))</f>
        <v>232138.06699010724</v>
      </c>
      <c r="R12" s="40">
        <f t="shared" si="0"/>
        <v>189900</v>
      </c>
      <c r="S12" s="10">
        <v>211000</v>
      </c>
      <c r="T12" s="32">
        <f t="shared" si="1"/>
        <v>0.81804764923838513</v>
      </c>
      <c r="Y12" s="38"/>
    </row>
    <row r="13" spans="1:25" s="15" customFormat="1">
      <c r="A13" s="2" t="s">
        <v>16</v>
      </c>
      <c r="B13" s="13">
        <v>4180</v>
      </c>
      <c r="C13" s="62">
        <v>5</v>
      </c>
      <c r="D13" s="62">
        <v>27.36</v>
      </c>
      <c r="E13" s="62">
        <v>56900</v>
      </c>
      <c r="F13" s="62">
        <v>1.2</v>
      </c>
      <c r="G13" s="62">
        <v>20.010000000000002</v>
      </c>
      <c r="H13" s="62">
        <v>23.9</v>
      </c>
      <c r="I13" s="62">
        <v>27.72</v>
      </c>
      <c r="J13" s="62">
        <v>31.39</v>
      </c>
      <c r="K13" s="62">
        <v>35.090000000000003</v>
      </c>
      <c r="L13" s="62">
        <v>41620</v>
      </c>
      <c r="M13" s="62">
        <v>49700</v>
      </c>
      <c r="N13" s="12">
        <v>63390</v>
      </c>
      <c r="O13" s="4">
        <v>42750</v>
      </c>
      <c r="P13" s="4">
        <v>57160</v>
      </c>
      <c r="Q13" s="55">
        <f>PV('EMT &amp; Paramedics'!$T$44/12,'EMT &amp; Paramedics'!$T$41*12,-((N13/12)*'EMT &amp; Paramedics'!$T$42))</f>
        <v>239155.40494885261</v>
      </c>
      <c r="R13" s="40">
        <f t="shared" si="0"/>
        <v>201330</v>
      </c>
      <c r="S13" s="10">
        <v>223700</v>
      </c>
      <c r="T13" s="32">
        <f t="shared" si="1"/>
        <v>0.84183754928331145</v>
      </c>
      <c r="Y13" s="38"/>
    </row>
    <row r="14" spans="1:25" s="15" customFormat="1">
      <c r="A14" s="2" t="s">
        <v>95</v>
      </c>
      <c r="B14" s="13">
        <v>6920</v>
      </c>
      <c r="C14" s="12">
        <v>3.6</v>
      </c>
      <c r="D14" s="12">
        <v>24.09</v>
      </c>
      <c r="E14" s="12">
        <v>50110</v>
      </c>
      <c r="F14" s="12">
        <v>1.8</v>
      </c>
      <c r="G14" s="12">
        <v>18.13</v>
      </c>
      <c r="H14" s="12">
        <v>20.79</v>
      </c>
      <c r="I14" s="12">
        <v>23.97</v>
      </c>
      <c r="J14" s="12">
        <v>27.68</v>
      </c>
      <c r="K14" s="12">
        <v>30.49</v>
      </c>
      <c r="L14" s="12">
        <v>37710</v>
      </c>
      <c r="M14" s="12">
        <v>43250</v>
      </c>
      <c r="N14" s="12">
        <v>61000</v>
      </c>
      <c r="O14" s="63" t="s">
        <v>65</v>
      </c>
      <c r="P14" s="63" t="s">
        <v>66</v>
      </c>
      <c r="Q14" s="55">
        <f>PV('EMT &amp; Paramedics'!$T$44/12,'EMT &amp; Paramedics'!$T$41*12,-((N14/12)*'EMT &amp; Paramedics'!$T$42))</f>
        <v>230138.50294809919</v>
      </c>
      <c r="R14" s="40">
        <f t="shared" si="0"/>
        <v>221580</v>
      </c>
      <c r="S14" s="10">
        <v>246200</v>
      </c>
      <c r="T14" s="32">
        <f t="shared" si="1"/>
        <v>0.96281151203095594</v>
      </c>
      <c r="Y14" s="38"/>
    </row>
    <row r="15" spans="1:25" s="15" customFormat="1">
      <c r="A15" s="2" t="s">
        <v>32</v>
      </c>
      <c r="B15" s="13" t="s">
        <v>98</v>
      </c>
      <c r="C15" s="12" t="s">
        <v>24</v>
      </c>
      <c r="D15" s="12">
        <v>24.36</v>
      </c>
      <c r="E15" s="12">
        <v>50680</v>
      </c>
      <c r="F15" s="12">
        <v>1.5</v>
      </c>
      <c r="G15" s="12">
        <v>17.63</v>
      </c>
      <c r="H15" s="12">
        <v>20.56</v>
      </c>
      <c r="I15" s="12">
        <v>24.39</v>
      </c>
      <c r="J15" s="12">
        <v>27.97</v>
      </c>
      <c r="K15" s="12">
        <v>31.86</v>
      </c>
      <c r="L15" s="12">
        <v>36670</v>
      </c>
      <c r="M15" s="12">
        <v>42760</v>
      </c>
      <c r="N15" s="12">
        <v>54640</v>
      </c>
      <c r="O15" s="62">
        <v>43930</v>
      </c>
      <c r="P15" s="62">
        <v>53830</v>
      </c>
      <c r="Q15" s="55">
        <f>PV('EMT &amp; Paramedics'!$T$44/12,'EMT &amp; Paramedics'!$T$41*12,-((N15/12)*'EMT &amp; Paramedics'!$T$42))</f>
        <v>206143.73444400227</v>
      </c>
      <c r="R15" s="40">
        <f t="shared" si="0"/>
        <v>227700</v>
      </c>
      <c r="S15" s="10">
        <v>253000</v>
      </c>
      <c r="T15" s="32">
        <f t="shared" si="1"/>
        <v>1.1045691037573269</v>
      </c>
      <c r="Y15" s="38"/>
    </row>
    <row r="16" spans="1:25" s="15" customFormat="1">
      <c r="A16" s="2" t="s">
        <v>38</v>
      </c>
      <c r="B16" s="202">
        <v>4720</v>
      </c>
      <c r="C16" s="203">
        <v>25.4</v>
      </c>
      <c r="D16" s="203">
        <v>18.61</v>
      </c>
      <c r="E16" s="203">
        <v>38710</v>
      </c>
      <c r="F16" s="203">
        <v>7.2</v>
      </c>
      <c r="G16" s="203">
        <v>11.69</v>
      </c>
      <c r="H16" s="203">
        <v>14.43</v>
      </c>
      <c r="I16" s="203">
        <v>17.72</v>
      </c>
      <c r="J16" s="203">
        <v>22.77</v>
      </c>
      <c r="K16" s="203">
        <v>28.14</v>
      </c>
      <c r="L16" s="203">
        <v>24320</v>
      </c>
      <c r="M16" s="203">
        <v>30010</v>
      </c>
      <c r="N16" s="12">
        <v>41240</v>
      </c>
      <c r="O16" s="62">
        <v>29200</v>
      </c>
      <c r="P16" s="62">
        <v>34290</v>
      </c>
      <c r="Q16" s="55">
        <f>PV('EMT &amp; Paramedics'!$T$44/12,'EMT &amp; Paramedics'!$T$41*12,-((N16/12)*'EMT &amp; Paramedics'!$T$42))</f>
        <v>155588.71904228869</v>
      </c>
      <c r="R16" s="40">
        <f t="shared" si="0"/>
        <v>174600</v>
      </c>
      <c r="S16" s="10">
        <v>194000</v>
      </c>
      <c r="T16" s="32">
        <f t="shared" si="1"/>
        <v>1.1221893275729333</v>
      </c>
      <c r="Y16" s="38"/>
    </row>
    <row r="17" spans="1:39" s="15" customFormat="1">
      <c r="A17" s="2" t="s">
        <v>31</v>
      </c>
      <c r="B17" s="13">
        <v>4140</v>
      </c>
      <c r="C17" s="12">
        <v>9.1999999999999993</v>
      </c>
      <c r="D17" s="12">
        <v>28.95</v>
      </c>
      <c r="E17" s="12">
        <v>60220</v>
      </c>
      <c r="F17" s="12">
        <v>2.8</v>
      </c>
      <c r="G17" s="12">
        <v>21.64</v>
      </c>
      <c r="H17" s="12">
        <v>25.79</v>
      </c>
      <c r="I17" s="12">
        <v>29.84</v>
      </c>
      <c r="J17" s="12">
        <v>33.700000000000003</v>
      </c>
      <c r="K17" s="12">
        <v>36.5</v>
      </c>
      <c r="L17" s="12">
        <v>45010</v>
      </c>
      <c r="M17" s="12">
        <v>53650</v>
      </c>
      <c r="N17" s="12">
        <v>65430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246851.84012941198</v>
      </c>
      <c r="R17" s="40">
        <f t="shared" si="0"/>
        <v>295560</v>
      </c>
      <c r="S17" s="10">
        <v>328400</v>
      </c>
      <c r="T17" s="32">
        <f t="shared" si="1"/>
        <v>1.197317386190246</v>
      </c>
      <c r="Y17" s="38"/>
    </row>
    <row r="18" spans="1:39" s="15" customFormat="1">
      <c r="A18" s="256" t="s">
        <v>20</v>
      </c>
      <c r="B18" s="13">
        <v>1960</v>
      </c>
      <c r="C18" s="12">
        <v>0</v>
      </c>
      <c r="D18" s="12">
        <v>22.19</v>
      </c>
      <c r="E18" s="12">
        <v>46150</v>
      </c>
      <c r="F18" s="12">
        <v>2.8</v>
      </c>
      <c r="G18" s="12">
        <v>16.95</v>
      </c>
      <c r="H18" s="12">
        <v>19.579999999999998</v>
      </c>
      <c r="I18" s="12">
        <v>22.16</v>
      </c>
      <c r="J18" s="12">
        <v>24.75</v>
      </c>
      <c r="K18" s="12">
        <v>28.69</v>
      </c>
      <c r="L18" s="12">
        <v>35260</v>
      </c>
      <c r="M18" s="12">
        <v>40730</v>
      </c>
      <c r="N18" s="12">
        <v>49870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188147.65806592963</v>
      </c>
      <c r="R18" s="40">
        <f t="shared" si="0"/>
        <v>521100</v>
      </c>
      <c r="S18" s="10">
        <v>579000</v>
      </c>
      <c r="T18" s="32">
        <f t="shared" si="1"/>
        <v>2.769633198503056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4.2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  <c r="Y19" s="54"/>
    </row>
    <row r="20" spans="1:39" s="7" customFormat="1" ht="26.2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Y20" s="54"/>
    </row>
    <row r="21" spans="1:39" s="7" customFormat="1" ht="24.75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Y21" s="54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  <c r="C28" s="22" t="s">
        <v>149</v>
      </c>
    </row>
    <row r="29" spans="1:39">
      <c r="A29" s="23"/>
      <c r="B29" s="24" t="s">
        <v>150</v>
      </c>
      <c r="C29" s="24" t="s">
        <v>150</v>
      </c>
    </row>
    <row r="30" spans="1:39">
      <c r="A30" s="25"/>
      <c r="B30" s="24" t="s">
        <v>151</v>
      </c>
      <c r="C30" s="24" t="s">
        <v>151</v>
      </c>
    </row>
    <row r="31" spans="1:39">
      <c r="A31" s="26"/>
      <c r="B31" s="24" t="s">
        <v>152</v>
      </c>
      <c r="C31" s="24" t="s">
        <v>152</v>
      </c>
    </row>
    <row r="32" spans="1:39">
      <c r="A32" s="27"/>
      <c r="B32" s="28" t="s">
        <v>153</v>
      </c>
      <c r="C32" s="28" t="s">
        <v>153</v>
      </c>
    </row>
    <row r="33" spans="1:3">
      <c r="A33" s="29"/>
      <c r="B33" s="24" t="s">
        <v>154</v>
      </c>
      <c r="C33" s="24" t="s">
        <v>154</v>
      </c>
    </row>
    <row r="34" spans="1:3">
      <c r="A34" s="30"/>
      <c r="B34" s="28" t="s">
        <v>155</v>
      </c>
      <c r="C34" s="28" t="s">
        <v>155</v>
      </c>
    </row>
  </sheetData>
  <sortState ref="A5:T18">
    <sortCondition ref="T5:T18"/>
  </sortState>
  <mergeCells count="12">
    <mergeCell ref="U18:AM18"/>
    <mergeCell ref="A24:S24"/>
    <mergeCell ref="A25:S25"/>
    <mergeCell ref="A23:T23"/>
    <mergeCell ref="A26:S26"/>
    <mergeCell ref="A2:Q2"/>
    <mergeCell ref="A27:S27"/>
    <mergeCell ref="A3:P3"/>
    <mergeCell ref="A19:S19"/>
    <mergeCell ref="A20:S20"/>
    <mergeCell ref="A21:S21"/>
    <mergeCell ref="A22:S22"/>
  </mergeCells>
  <phoneticPr fontId="0" type="noConversion"/>
  <conditionalFormatting sqref="T5:T18">
    <cfRule type="cellIs" dxfId="113" priority="1" stopIfTrue="1" operator="greaterThan">
      <formula>6</formula>
    </cfRule>
    <cfRule type="cellIs" dxfId="112" priority="2" stopIfTrue="1" operator="between">
      <formula>4</formula>
      <formula>6</formula>
    </cfRule>
    <cfRule type="cellIs" dxfId="111" priority="3" stopIfTrue="1" operator="between">
      <formula>3</formula>
      <formula>4</formula>
    </cfRule>
    <cfRule type="cellIs" dxfId="110" priority="4" stopIfTrue="1" operator="between">
      <formula>2</formula>
      <formula>3</formula>
    </cfRule>
    <cfRule type="cellIs" dxfId="109" priority="5" stopIfTrue="1" operator="between">
      <formula>1</formula>
      <formula>2</formula>
    </cfRule>
    <cfRule type="cellIs" dxfId="108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U40"/>
  <sheetViews>
    <sheetView tabSelected="1" topLeftCell="A18" workbookViewId="0">
      <selection activeCell="A32" sqref="A32"/>
    </sheetView>
  </sheetViews>
  <sheetFormatPr defaultRowHeight="13.2"/>
  <cols>
    <col min="1" max="1" width="75.109375" customWidth="1"/>
    <col min="2" max="2" width="11.6640625" customWidth="1"/>
    <col min="3" max="4" width="0" hidden="1" customWidth="1"/>
    <col min="5" max="5" width="10.109375" customWidth="1"/>
    <col min="6" max="6" width="15.5546875" customWidth="1"/>
    <col min="7" max="7" width="14.88671875" customWidth="1"/>
    <col min="8" max="8" width="17.44140625" customWidth="1"/>
    <col min="9" max="19" width="0" hidden="1" customWidth="1"/>
  </cols>
  <sheetData>
    <row r="1" spans="1:21">
      <c r="A1" s="261" t="s">
        <v>173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>
      <c r="A2" s="207" t="s">
        <v>175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62"/>
      <c r="R2" s="262"/>
      <c r="S2" s="262"/>
      <c r="T2" s="35"/>
      <c r="U2" s="35"/>
    </row>
    <row r="3" spans="1:21" ht="66">
      <c r="A3" s="17" t="s">
        <v>99</v>
      </c>
      <c r="B3" s="61" t="s">
        <v>13</v>
      </c>
      <c r="C3" s="61"/>
      <c r="D3" s="61" t="s">
        <v>15</v>
      </c>
      <c r="E3" s="61" t="s">
        <v>158</v>
      </c>
      <c r="F3" s="83" t="s">
        <v>159</v>
      </c>
      <c r="G3" s="83" t="s">
        <v>169</v>
      </c>
      <c r="H3" s="82" t="s">
        <v>157</v>
      </c>
      <c r="I3" s="17"/>
      <c r="J3" s="17"/>
      <c r="K3" s="17"/>
      <c r="L3" s="17"/>
      <c r="M3" s="17"/>
      <c r="N3" s="17"/>
      <c r="O3" s="17"/>
      <c r="P3" s="17"/>
      <c r="Q3" s="263"/>
      <c r="R3" s="263"/>
      <c r="S3" s="263"/>
      <c r="T3" s="43"/>
      <c r="U3" s="43"/>
    </row>
    <row r="4" spans="1:21">
      <c r="A4" s="262" t="s">
        <v>23</v>
      </c>
      <c r="B4" s="85">
        <v>48780</v>
      </c>
      <c r="C4" s="85">
        <v>45040</v>
      </c>
      <c r="D4" s="85">
        <v>51470</v>
      </c>
      <c r="E4" s="264">
        <v>23.451923076923077</v>
      </c>
      <c r="F4" s="85">
        <v>521100</v>
      </c>
      <c r="G4" s="85">
        <v>579000</v>
      </c>
      <c r="H4" s="265">
        <v>2.8315212712043341</v>
      </c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35"/>
      <c r="U4" s="35"/>
    </row>
    <row r="5" spans="1:21">
      <c r="A5" s="262" t="s">
        <v>26</v>
      </c>
      <c r="B5" s="85">
        <v>49870</v>
      </c>
      <c r="C5" s="85">
        <v>45040</v>
      </c>
      <c r="D5" s="85">
        <v>51470</v>
      </c>
      <c r="E5" s="264">
        <v>23.97596153846154</v>
      </c>
      <c r="F5" s="85">
        <v>521100</v>
      </c>
      <c r="G5" s="85">
        <v>579000</v>
      </c>
      <c r="H5" s="266">
        <v>2.769633198503056</v>
      </c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35"/>
      <c r="U5" s="35"/>
    </row>
    <row r="6" spans="1:21">
      <c r="A6" s="262" t="s">
        <v>27</v>
      </c>
      <c r="B6" s="85">
        <v>49270</v>
      </c>
      <c r="C6" s="85">
        <v>45040</v>
      </c>
      <c r="D6" s="85">
        <v>51470</v>
      </c>
      <c r="E6" s="264">
        <v>23.6875</v>
      </c>
      <c r="F6" s="85">
        <v>521100</v>
      </c>
      <c r="G6" s="85">
        <v>579000</v>
      </c>
      <c r="H6" s="266">
        <v>2.8033612260878309</v>
      </c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35"/>
      <c r="U6" s="35"/>
    </row>
    <row r="7" spans="1:21">
      <c r="A7" s="262" t="s">
        <v>28</v>
      </c>
      <c r="B7" s="85">
        <v>102380</v>
      </c>
      <c r="C7" s="85">
        <v>45040</v>
      </c>
      <c r="D7" s="85">
        <v>51470</v>
      </c>
      <c r="E7" s="264">
        <v>49.221153846153847</v>
      </c>
      <c r="F7" s="85">
        <v>521100</v>
      </c>
      <c r="G7" s="85">
        <v>579000</v>
      </c>
      <c r="H7" s="267">
        <v>1.3491073218338292</v>
      </c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35"/>
      <c r="U7" s="35"/>
    </row>
    <row r="8" spans="1:21">
      <c r="A8" s="262" t="s">
        <v>0</v>
      </c>
      <c r="B8" s="85">
        <v>52770</v>
      </c>
      <c r="C8" s="85">
        <v>45040</v>
      </c>
      <c r="D8" s="85">
        <v>51470</v>
      </c>
      <c r="E8" s="264">
        <v>25.370192307692307</v>
      </c>
      <c r="F8" s="85">
        <v>521100</v>
      </c>
      <c r="G8" s="85">
        <v>579000</v>
      </c>
      <c r="H8" s="268">
        <v>2.6174267123241881</v>
      </c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35"/>
      <c r="U8" s="35"/>
    </row>
    <row r="9" spans="1:21">
      <c r="A9" s="262" t="s">
        <v>67</v>
      </c>
      <c r="B9" s="85">
        <v>63770</v>
      </c>
      <c r="C9" s="85">
        <v>45040</v>
      </c>
      <c r="D9" s="85">
        <v>51470</v>
      </c>
      <c r="E9" s="264">
        <v>30.658653846153847</v>
      </c>
      <c r="F9" s="85">
        <v>521100</v>
      </c>
      <c r="G9" s="85">
        <v>579000</v>
      </c>
      <c r="H9" s="268">
        <v>2.1659339440073295</v>
      </c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35"/>
      <c r="U9" s="35"/>
    </row>
    <row r="10" spans="1:21">
      <c r="A10" s="262" t="s">
        <v>68</v>
      </c>
      <c r="B10" s="85">
        <v>33950</v>
      </c>
      <c r="C10" s="85">
        <v>45040</v>
      </c>
      <c r="D10" s="85">
        <v>51470</v>
      </c>
      <c r="E10" s="264">
        <v>16.322115384615383</v>
      </c>
      <c r="F10" s="85">
        <v>521100</v>
      </c>
      <c r="G10" s="85">
        <v>579000</v>
      </c>
      <c r="H10" s="265">
        <v>4.0683831401869641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35"/>
      <c r="U10" s="35"/>
    </row>
    <row r="11" spans="1:21">
      <c r="A11" s="262" t="s">
        <v>69</v>
      </c>
      <c r="B11" s="85">
        <v>63100</v>
      </c>
      <c r="C11" s="85">
        <v>45040</v>
      </c>
      <c r="D11" s="85">
        <v>51470</v>
      </c>
      <c r="E11" s="264">
        <v>30.33653846153846</v>
      </c>
      <c r="F11" s="85">
        <v>521100</v>
      </c>
      <c r="G11" s="85">
        <v>579000</v>
      </c>
      <c r="H11" s="268">
        <v>2.1889319747915597</v>
      </c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35"/>
      <c r="U11" s="35"/>
    </row>
    <row r="12" spans="1:21">
      <c r="A12" s="262" t="s">
        <v>82</v>
      </c>
      <c r="B12" s="85">
        <v>47190</v>
      </c>
      <c r="C12" s="85">
        <v>45040</v>
      </c>
      <c r="D12" s="85">
        <v>51470</v>
      </c>
      <c r="E12" s="264">
        <v>22.6875</v>
      </c>
      <c r="F12" s="85">
        <v>521100</v>
      </c>
      <c r="G12" s="85">
        <v>579000</v>
      </c>
      <c r="H12" s="265">
        <v>2.9269253572652554</v>
      </c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35"/>
      <c r="U12" s="35"/>
    </row>
    <row r="13" spans="1:21">
      <c r="A13" s="262" t="s">
        <v>84</v>
      </c>
      <c r="B13" s="85">
        <v>79920</v>
      </c>
      <c r="C13" s="85">
        <v>45040</v>
      </c>
      <c r="D13" s="85">
        <v>51470</v>
      </c>
      <c r="E13" s="264">
        <v>38.42307692307692</v>
      </c>
      <c r="F13" s="85">
        <v>521100</v>
      </c>
      <c r="G13" s="85">
        <v>579000</v>
      </c>
      <c r="H13" s="268">
        <v>1.7282483434603029</v>
      </c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35"/>
      <c r="U13" s="35"/>
    </row>
    <row r="14" spans="1:21">
      <c r="A14" s="262" t="s">
        <v>85</v>
      </c>
      <c r="B14" s="85">
        <v>62650</v>
      </c>
      <c r="C14" s="85">
        <v>45040</v>
      </c>
      <c r="D14" s="85">
        <v>51470</v>
      </c>
      <c r="E14" s="264">
        <v>30.120192307692307</v>
      </c>
      <c r="F14" s="85">
        <v>521100</v>
      </c>
      <c r="G14" s="85">
        <v>579000</v>
      </c>
      <c r="H14" s="268">
        <v>2.2046545508275726</v>
      </c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35"/>
      <c r="U14" s="35"/>
    </row>
    <row r="15" spans="1:21">
      <c r="A15" s="262" t="s">
        <v>86</v>
      </c>
      <c r="B15" s="85">
        <v>65180</v>
      </c>
      <c r="C15" s="85">
        <v>45040</v>
      </c>
      <c r="D15" s="85">
        <v>51470</v>
      </c>
      <c r="E15" s="264">
        <v>31.33653846153846</v>
      </c>
      <c r="F15" s="85">
        <v>521100</v>
      </c>
      <c r="G15" s="85">
        <v>579000</v>
      </c>
      <c r="H15" s="268">
        <v>2.1190795889743388</v>
      </c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35"/>
      <c r="U15" s="35"/>
    </row>
    <row r="16" spans="1:21">
      <c r="A16" s="262" t="s">
        <v>87</v>
      </c>
      <c r="B16" s="85">
        <v>51250</v>
      </c>
      <c r="C16" s="85">
        <v>45040</v>
      </c>
      <c r="D16" s="85">
        <v>51470</v>
      </c>
      <c r="E16" s="264">
        <v>24.639423076923077</v>
      </c>
      <c r="F16" s="85">
        <v>521100</v>
      </c>
      <c r="G16" s="85">
        <v>579000</v>
      </c>
      <c r="H16" s="266">
        <v>2.6950557582311689</v>
      </c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35"/>
      <c r="U16" s="35"/>
    </row>
    <row r="17" spans="1:21">
      <c r="A17" s="262" t="s">
        <v>147</v>
      </c>
      <c r="B17" s="85">
        <v>75260</v>
      </c>
      <c r="C17" s="269"/>
      <c r="D17" s="269"/>
      <c r="E17" s="264">
        <v>36.182692307692307</v>
      </c>
      <c r="F17" s="85">
        <v>521100</v>
      </c>
      <c r="G17" s="85">
        <v>579000</v>
      </c>
      <c r="H17" s="270">
        <v>1.8352592028879537</v>
      </c>
      <c r="I17" s="271"/>
      <c r="J17" s="262"/>
      <c r="K17" s="262"/>
      <c r="L17" s="262"/>
      <c r="M17" s="262"/>
      <c r="N17" s="262"/>
      <c r="O17" s="262"/>
      <c r="P17" s="262"/>
      <c r="Q17" s="262"/>
      <c r="R17" s="262"/>
      <c r="S17" s="272"/>
      <c r="T17" s="35"/>
      <c r="U17" s="35"/>
    </row>
    <row r="18" spans="1:21">
      <c r="A18" s="271" t="s">
        <v>176</v>
      </c>
      <c r="B18" s="85">
        <v>49100</v>
      </c>
      <c r="C18" s="35"/>
      <c r="D18" s="35"/>
      <c r="E18" s="264">
        <v>23.60576923076923</v>
      </c>
      <c r="F18" s="85">
        <v>521100</v>
      </c>
      <c r="G18" s="85">
        <v>579000</v>
      </c>
      <c r="H18" s="270">
        <v>2.8130673647524933</v>
      </c>
      <c r="I18" s="273"/>
      <c r="J18" s="274"/>
      <c r="K18" s="274"/>
      <c r="L18" s="274"/>
      <c r="M18" s="274"/>
      <c r="N18" s="274"/>
      <c r="O18" s="274"/>
      <c r="P18" s="274"/>
      <c r="Q18" s="274"/>
      <c r="R18" s="274"/>
      <c r="S18" s="275"/>
      <c r="T18" s="35"/>
      <c r="U18" s="35"/>
    </row>
    <row r="19" spans="1:21">
      <c r="A19" s="271" t="s">
        <v>177</v>
      </c>
      <c r="B19" s="85">
        <v>23740</v>
      </c>
      <c r="C19" s="35"/>
      <c r="D19" s="35"/>
      <c r="E19" s="264">
        <v>11.413461538461538</v>
      </c>
      <c r="F19" s="85">
        <v>521100</v>
      </c>
      <c r="G19" s="85">
        <v>579000</v>
      </c>
      <c r="H19" s="270">
        <v>5.8180963609666145</v>
      </c>
      <c r="I19" s="273"/>
      <c r="J19" s="274"/>
      <c r="K19" s="274"/>
      <c r="L19" s="274"/>
      <c r="M19" s="274"/>
      <c r="N19" s="274"/>
      <c r="O19" s="274"/>
      <c r="P19" s="274"/>
      <c r="Q19" s="274"/>
      <c r="R19" s="274"/>
      <c r="S19" s="275"/>
      <c r="T19" s="35"/>
      <c r="U19" s="35"/>
    </row>
    <row r="20" spans="1:21">
      <c r="A20" s="271" t="s">
        <v>178</v>
      </c>
      <c r="B20" s="85">
        <v>31510</v>
      </c>
      <c r="C20" s="35"/>
      <c r="D20" s="35"/>
      <c r="E20" s="264">
        <v>15.149038461538462</v>
      </c>
      <c r="F20" s="85">
        <v>521100</v>
      </c>
      <c r="G20" s="85">
        <v>579000</v>
      </c>
      <c r="H20" s="270">
        <v>4.3834213776371751</v>
      </c>
      <c r="I20" s="273"/>
      <c r="J20" s="274"/>
      <c r="K20" s="274"/>
      <c r="L20" s="274"/>
      <c r="M20" s="274"/>
      <c r="N20" s="274"/>
      <c r="O20" s="274"/>
      <c r="P20" s="274"/>
      <c r="Q20" s="274"/>
      <c r="R20" s="274"/>
      <c r="S20" s="275"/>
      <c r="T20" s="35"/>
      <c r="U20" s="35"/>
    </row>
    <row r="21" spans="1:21">
      <c r="A21" s="271" t="s">
        <v>179</v>
      </c>
      <c r="B21" s="85">
        <v>44410</v>
      </c>
      <c r="C21" s="35"/>
      <c r="D21" s="35"/>
      <c r="E21" s="264">
        <v>21.35096153846154</v>
      </c>
      <c r="F21" s="85">
        <v>521100</v>
      </c>
      <c r="G21" s="85">
        <v>579000</v>
      </c>
      <c r="H21" s="270">
        <v>3.110146534774767</v>
      </c>
      <c r="I21" s="273"/>
      <c r="J21" s="274"/>
      <c r="K21" s="274"/>
      <c r="L21" s="274"/>
      <c r="M21" s="274"/>
      <c r="N21" s="274"/>
      <c r="O21" s="274"/>
      <c r="P21" s="274"/>
      <c r="Q21" s="274"/>
      <c r="R21" s="274"/>
      <c r="S21" s="275"/>
      <c r="T21" s="35"/>
      <c r="U21" s="35"/>
    </row>
    <row r="22" spans="1:21">
      <c r="A22" s="276" t="s">
        <v>174</v>
      </c>
      <c r="B22" s="85">
        <v>24110</v>
      </c>
      <c r="C22" s="35"/>
      <c r="D22" s="35"/>
      <c r="E22" s="264">
        <v>11.591346153846153</v>
      </c>
      <c r="F22" s="85">
        <v>521100</v>
      </c>
      <c r="G22" s="85">
        <v>579000</v>
      </c>
      <c r="H22" s="270">
        <v>5.7288099381728497</v>
      </c>
      <c r="I22" s="273"/>
      <c r="J22" s="274"/>
      <c r="K22" s="274"/>
      <c r="L22" s="274"/>
      <c r="M22" s="274"/>
      <c r="N22" s="274"/>
      <c r="O22" s="274"/>
      <c r="P22" s="274"/>
      <c r="Q22" s="274"/>
      <c r="R22" s="274"/>
      <c r="S22" s="275"/>
      <c r="T22" s="35"/>
      <c r="U22" s="35"/>
    </row>
    <row r="23" spans="1:21">
      <c r="A23" s="35"/>
      <c r="B23" s="35"/>
      <c r="C23" s="35"/>
      <c r="D23" s="35"/>
      <c r="E23" s="35"/>
      <c r="F23" s="35"/>
      <c r="G23" s="35"/>
      <c r="H23" s="35"/>
      <c r="I23" s="273"/>
      <c r="J23" s="274"/>
      <c r="K23" s="274"/>
      <c r="L23" s="274"/>
      <c r="M23" s="274"/>
      <c r="N23" s="274"/>
      <c r="O23" s="274"/>
      <c r="P23" s="274"/>
      <c r="Q23" s="274"/>
      <c r="R23" s="274"/>
      <c r="S23" s="275"/>
      <c r="T23" s="35"/>
      <c r="U23" s="35"/>
    </row>
    <row r="24" spans="1:21">
      <c r="A24" s="214" t="s">
        <v>17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35"/>
    </row>
    <row r="25" spans="1:21">
      <c r="A25" s="214" t="s">
        <v>18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35"/>
    </row>
    <row r="26" spans="1:21">
      <c r="A26" s="214" t="s">
        <v>97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35"/>
    </row>
    <row r="27" spans="1:21">
      <c r="A27" s="214" t="s">
        <v>170</v>
      </c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35"/>
    </row>
    <row r="28" spans="1:21">
      <c r="A28" s="212" t="s">
        <v>94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35"/>
    </row>
    <row r="29" spans="1:21">
      <c r="A29" s="214" t="s">
        <v>19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35"/>
    </row>
    <row r="30" spans="1:21">
      <c r="A30" s="277" t="s">
        <v>171</v>
      </c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35"/>
    </row>
    <row r="31" spans="1:21">
      <c r="A31" s="277" t="s">
        <v>181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35"/>
    </row>
    <row r="32" spans="1:21" ht="26.4">
      <c r="A32" s="35"/>
      <c r="B32" s="35"/>
      <c r="C32" s="35"/>
      <c r="D32" s="35"/>
      <c r="E32" s="35"/>
      <c r="F32" s="278" t="s">
        <v>148</v>
      </c>
      <c r="G32" s="279" t="s">
        <v>149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</row>
    <row r="33" spans="1:21">
      <c r="A33" s="35"/>
      <c r="B33" s="35"/>
      <c r="C33" s="35"/>
      <c r="D33" s="35"/>
      <c r="E33" s="35"/>
      <c r="F33" s="280"/>
      <c r="G33" s="281" t="s">
        <v>150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</row>
    <row r="34" spans="1:21">
      <c r="A34" s="35"/>
      <c r="B34" s="35"/>
      <c r="C34" s="35"/>
      <c r="D34" s="35"/>
      <c r="E34" s="35"/>
      <c r="F34" s="282"/>
      <c r="G34" s="281" t="s">
        <v>151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1:21">
      <c r="A35" s="35"/>
      <c r="B35" s="35"/>
      <c r="C35" s="35"/>
      <c r="D35" s="35"/>
      <c r="E35" s="35"/>
      <c r="F35" s="283"/>
      <c r="G35" s="281" t="s">
        <v>152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1:21">
      <c r="A36" s="35"/>
      <c r="B36" s="35"/>
      <c r="C36" s="35"/>
      <c r="D36" s="35"/>
      <c r="E36" s="35"/>
      <c r="F36" s="284"/>
      <c r="G36" s="285" t="s">
        <v>153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</row>
    <row r="37" spans="1:21">
      <c r="A37" s="35"/>
      <c r="B37" s="35"/>
      <c r="C37" s="35"/>
      <c r="D37" s="35"/>
      <c r="E37" s="35"/>
      <c r="F37" s="286"/>
      <c r="G37" s="281" t="s">
        <v>154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</row>
    <row r="38" spans="1:21">
      <c r="A38" s="35"/>
      <c r="B38" s="35"/>
      <c r="C38" s="35"/>
      <c r="D38" s="35"/>
      <c r="E38" s="35"/>
      <c r="F38" s="287"/>
      <c r="G38" s="285" t="s">
        <v>155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</row>
    <row r="39" spans="1:2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</row>
    <row r="40" spans="1:2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</sheetData>
  <mergeCells count="9">
    <mergeCell ref="A29:T29"/>
    <mergeCell ref="A30:T30"/>
    <mergeCell ref="A31:T31"/>
    <mergeCell ref="A2:P2"/>
    <mergeCell ref="A24:T24"/>
    <mergeCell ref="A25:T25"/>
    <mergeCell ref="A26:T26"/>
    <mergeCell ref="A27:T27"/>
    <mergeCell ref="A28:T28"/>
  </mergeCells>
  <conditionalFormatting sqref="H4">
    <cfRule type="cellIs" dxfId="5" priority="6" stopIfTrue="1" operator="between">
      <formula>0</formula>
      <formula>1</formula>
    </cfRule>
  </conditionalFormatting>
  <conditionalFormatting sqref="H4:H22">
    <cfRule type="cellIs" dxfId="4" priority="1" stopIfTrue="1" operator="greaterThan">
      <formula>6</formula>
    </cfRule>
    <cfRule type="cellIs" dxfId="2" priority="2" stopIfTrue="1" operator="between">
      <formula>4</formula>
      <formula>6</formula>
    </cfRule>
    <cfRule type="cellIs" dxfId="3" priority="3" stopIfTrue="1" operator="between">
      <formula>3</formula>
      <formula>4</formula>
    </cfRule>
    <cfRule type="cellIs" dxfId="1" priority="4" stopIfTrue="1" operator="between">
      <formula>2</formula>
      <formula>3</formula>
    </cfRule>
    <cfRule type="cellIs" dxfId="0" priority="5" stopIfTrue="1" operator="between">
      <formula>1</formula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4"/>
  <sheetViews>
    <sheetView topLeftCell="A7" workbookViewId="0">
      <selection activeCell="A27" sqref="A27:S27"/>
    </sheetView>
  </sheetViews>
  <sheetFormatPr defaultRowHeight="13.2"/>
  <cols>
    <col min="1" max="1" width="35" customWidth="1"/>
    <col min="2" max="2" width="12.6640625" customWidth="1"/>
    <col min="3" max="3" width="36.554687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0" hidden="1" customWidth="1"/>
  </cols>
  <sheetData>
    <row r="1" spans="1:25">
      <c r="A1" s="33" t="s">
        <v>168</v>
      </c>
    </row>
    <row r="2" spans="1:25" ht="12.75" customHeight="1">
      <c r="A2" s="207" t="s">
        <v>27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96</v>
      </c>
      <c r="B5" s="13">
        <v>970</v>
      </c>
      <c r="C5" s="12">
        <v>3.8</v>
      </c>
      <c r="D5" s="12">
        <v>23.82</v>
      </c>
      <c r="E5" s="12">
        <v>49540</v>
      </c>
      <c r="F5" s="12">
        <v>2.4</v>
      </c>
      <c r="G5" s="12">
        <v>17.079999999999998</v>
      </c>
      <c r="H5" s="12">
        <v>20.81</v>
      </c>
      <c r="I5" s="12">
        <v>24.29</v>
      </c>
      <c r="J5" s="12">
        <v>27.87</v>
      </c>
      <c r="K5" s="12">
        <v>30.45</v>
      </c>
      <c r="L5" s="12">
        <v>35530</v>
      </c>
      <c r="M5" s="12">
        <v>43270</v>
      </c>
      <c r="N5" s="12">
        <v>58660</v>
      </c>
      <c r="O5" s="63" t="s">
        <v>51</v>
      </c>
      <c r="P5" s="63" t="s">
        <v>52</v>
      </c>
      <c r="Q5" s="55">
        <f>PV('EMT &amp; Paramedics'!$T$44/12,'EMT &amp; Paramedics'!$T$41*12,-((N5/12)*'EMT &amp; Paramedics'!$T$42))</f>
        <v>221310.23906451635</v>
      </c>
      <c r="R5" s="40">
        <f t="shared" ref="R5:R18" si="0">S5*0.9</f>
        <v>127620</v>
      </c>
      <c r="S5" s="10">
        <v>141800</v>
      </c>
      <c r="T5" s="32">
        <f t="shared" ref="T5:T18" si="1">R5/Q5</f>
        <v>0.5766565547958955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34</v>
      </c>
      <c r="B6" s="13">
        <v>6960</v>
      </c>
      <c r="C6" s="12">
        <v>5.8</v>
      </c>
      <c r="D6" s="12">
        <v>23.33</v>
      </c>
      <c r="E6" s="12">
        <v>48520</v>
      </c>
      <c r="F6" s="12">
        <v>3.9</v>
      </c>
      <c r="G6" s="12">
        <v>14.23</v>
      </c>
      <c r="H6" s="12">
        <v>17.649999999999999</v>
      </c>
      <c r="I6" s="12">
        <v>23.39</v>
      </c>
      <c r="J6" s="12">
        <v>28.65</v>
      </c>
      <c r="K6" s="12">
        <v>33.57</v>
      </c>
      <c r="L6" s="12">
        <v>29600</v>
      </c>
      <c r="M6" s="12">
        <v>36720</v>
      </c>
      <c r="N6" s="12">
        <v>51620</v>
      </c>
      <c r="O6" s="4">
        <v>34550</v>
      </c>
      <c r="P6" s="4">
        <v>39730</v>
      </c>
      <c r="Q6" s="55">
        <f>PV('EMT &amp; Paramedics'!$T$44/12,'EMT &amp; Paramedics'!$T$41*12,-((N6/12)*'EMT &amp; Paramedics'!$T$42))</f>
        <v>194749.9921668997</v>
      </c>
      <c r="R6" s="40">
        <f t="shared" si="0"/>
        <v>135630</v>
      </c>
      <c r="S6" s="10">
        <v>150700</v>
      </c>
      <c r="T6" s="32">
        <f t="shared" si="1"/>
        <v>0.69643135021934077</v>
      </c>
      <c r="W6" s="15" t="s">
        <v>90</v>
      </c>
      <c r="Y6" s="38">
        <v>0.3</v>
      </c>
    </row>
    <row r="7" spans="1:25" s="15" customFormat="1">
      <c r="A7" s="2" t="s">
        <v>36</v>
      </c>
      <c r="B7" s="13">
        <v>1550</v>
      </c>
      <c r="C7" s="12">
        <v>12.7</v>
      </c>
      <c r="D7" s="12">
        <v>25.46</v>
      </c>
      <c r="E7" s="12">
        <v>52960</v>
      </c>
      <c r="F7" s="12">
        <v>3.2</v>
      </c>
      <c r="G7" s="12">
        <v>15.94</v>
      </c>
      <c r="H7" s="12">
        <v>21.01</v>
      </c>
      <c r="I7" s="12">
        <v>25.78</v>
      </c>
      <c r="J7" s="12">
        <v>30.75</v>
      </c>
      <c r="K7" s="12">
        <v>35.14</v>
      </c>
      <c r="L7" s="12">
        <v>33150</v>
      </c>
      <c r="M7" s="12">
        <v>43700</v>
      </c>
      <c r="N7" s="12">
        <v>44510</v>
      </c>
      <c r="O7" s="4">
        <v>27830</v>
      </c>
      <c r="P7" s="4">
        <v>33990</v>
      </c>
      <c r="Q7" s="55">
        <f>PV('EMT &amp; Paramedics'!$T$44/12,'EMT &amp; Paramedics'!$T$41*12,-((N7/12)*'EMT &amp; Paramedics'!$T$42))</f>
        <v>167925.65190524416</v>
      </c>
      <c r="R7" s="40">
        <f t="shared" si="0"/>
        <v>117990</v>
      </c>
      <c r="S7" s="10">
        <v>131100</v>
      </c>
      <c r="T7" s="32">
        <f t="shared" si="1"/>
        <v>0.70263237725334848</v>
      </c>
      <c r="W7" s="15" t="s">
        <v>91</v>
      </c>
      <c r="Y7" s="38">
        <v>0.05</v>
      </c>
    </row>
    <row r="8" spans="1:25" s="15" customFormat="1">
      <c r="A8" s="2" t="s">
        <v>21</v>
      </c>
      <c r="B8" s="13">
        <v>3880</v>
      </c>
      <c r="C8" s="12">
        <v>14.1</v>
      </c>
      <c r="D8" s="12">
        <v>18.53</v>
      </c>
      <c r="E8" s="12">
        <v>38540</v>
      </c>
      <c r="F8" s="12">
        <v>2.6</v>
      </c>
      <c r="G8" s="12">
        <v>12.36</v>
      </c>
      <c r="H8" s="12">
        <v>14.93</v>
      </c>
      <c r="I8" s="12">
        <v>18.04</v>
      </c>
      <c r="J8" s="12">
        <v>21.95</v>
      </c>
      <c r="K8" s="12">
        <v>26.24</v>
      </c>
      <c r="L8" s="12">
        <v>25710</v>
      </c>
      <c r="M8" s="12">
        <v>31060</v>
      </c>
      <c r="N8" s="12">
        <v>37530</v>
      </c>
      <c r="O8" s="4">
        <v>40510</v>
      </c>
      <c r="P8" s="4">
        <v>48180</v>
      </c>
      <c r="Q8" s="55">
        <f>PV('EMT &amp; Paramedics'!$T$44/12,'EMT &amp; Paramedics'!$T$41*12,-((N8/12)*'EMT &amp; Paramedics'!$T$42))</f>
        <v>141591.7707482322</v>
      </c>
      <c r="R8" s="40">
        <f t="shared" si="0"/>
        <v>109260</v>
      </c>
      <c r="S8" s="10">
        <v>121400</v>
      </c>
      <c r="T8" s="32">
        <f t="shared" si="1"/>
        <v>0.77165501513698764</v>
      </c>
      <c r="W8" s="15" t="s">
        <v>93</v>
      </c>
      <c r="Y8" s="38">
        <v>0.06</v>
      </c>
    </row>
    <row r="9" spans="1:25" s="15" customFormat="1">
      <c r="A9" s="2" t="s">
        <v>33</v>
      </c>
      <c r="B9" s="13">
        <v>2880</v>
      </c>
      <c r="C9" s="12">
        <v>22.4</v>
      </c>
      <c r="D9" s="12">
        <v>21.36</v>
      </c>
      <c r="E9" s="12">
        <v>44430</v>
      </c>
      <c r="F9" s="12">
        <v>4.5999999999999996</v>
      </c>
      <c r="G9" s="12">
        <v>10.68</v>
      </c>
      <c r="H9" s="12">
        <v>16.37</v>
      </c>
      <c r="I9" s="12">
        <v>21.48</v>
      </c>
      <c r="J9" s="12">
        <v>26.97</v>
      </c>
      <c r="K9" s="12">
        <v>31.46</v>
      </c>
      <c r="L9" s="12">
        <v>22220</v>
      </c>
      <c r="M9" s="12">
        <v>34050</v>
      </c>
      <c r="N9" s="12">
        <v>44400</v>
      </c>
      <c r="O9" s="4">
        <v>34390</v>
      </c>
      <c r="P9" s="4">
        <v>47780</v>
      </c>
      <c r="Q9" s="55">
        <f>PV('EMT &amp; Paramedics'!$T$44/12,'EMT &amp; Paramedics'!$T$41*12,-((N9/12)*'EMT &amp; Paramedics'!$T$42))</f>
        <v>167510.64804746895</v>
      </c>
      <c r="R9" s="40">
        <f t="shared" si="0"/>
        <v>129690</v>
      </c>
      <c r="S9" s="10">
        <v>144100</v>
      </c>
      <c r="T9" s="32">
        <f t="shared" si="1"/>
        <v>0.77421943925169834</v>
      </c>
      <c r="Y9" s="38"/>
    </row>
    <row r="10" spans="1:25" s="15" customFormat="1" ht="26.4">
      <c r="A10" s="2" t="s">
        <v>22</v>
      </c>
      <c r="B10" s="13">
        <v>11460</v>
      </c>
      <c r="C10" s="12">
        <v>18.399999999999999</v>
      </c>
      <c r="D10" s="12">
        <v>23.1</v>
      </c>
      <c r="E10" s="12">
        <v>48060</v>
      </c>
      <c r="F10" s="12">
        <v>7.5</v>
      </c>
      <c r="G10" s="12">
        <v>11.38</v>
      </c>
      <c r="H10" s="12">
        <v>15.47</v>
      </c>
      <c r="I10" s="12">
        <v>23.87</v>
      </c>
      <c r="J10" s="12">
        <v>31.19</v>
      </c>
      <c r="K10" s="12">
        <v>34.53</v>
      </c>
      <c r="L10" s="12">
        <v>23670</v>
      </c>
      <c r="M10" s="12">
        <v>32180</v>
      </c>
      <c r="N10" s="12">
        <v>55980</v>
      </c>
      <c r="O10" s="4">
        <v>39950</v>
      </c>
      <c r="P10" s="4">
        <v>47380</v>
      </c>
      <c r="Q10" s="55">
        <f>PV('EMT &amp; Paramedics'!$T$44/12,'EMT &amp; Paramedics'!$T$41*12,-((N10/12)*'EMT &amp; Paramedics'!$T$42))</f>
        <v>211199.23598417366</v>
      </c>
      <c r="R10" s="40">
        <f t="shared" si="0"/>
        <v>183870</v>
      </c>
      <c r="S10" s="10">
        <v>204300</v>
      </c>
      <c r="T10" s="32">
        <f t="shared" si="1"/>
        <v>0.87059974030293563</v>
      </c>
      <c r="Y10" s="38">
        <f>IF($AD8=0,0,(PV($AD8/12,$AC$5*12,-(((Y$4/12)*$AD$6)))))</f>
        <v>0</v>
      </c>
    </row>
    <row r="11" spans="1:25" s="15" customFormat="1">
      <c r="A11" s="2" t="s">
        <v>16</v>
      </c>
      <c r="B11" s="13">
        <v>2210</v>
      </c>
      <c r="C11" s="12">
        <v>8.6</v>
      </c>
      <c r="D11" s="12">
        <v>26.61</v>
      </c>
      <c r="E11" s="12">
        <v>55340</v>
      </c>
      <c r="F11" s="12">
        <v>3.4</v>
      </c>
      <c r="G11" s="12">
        <v>17.05</v>
      </c>
      <c r="H11" s="12">
        <v>20.48</v>
      </c>
      <c r="I11" s="12">
        <v>27.36</v>
      </c>
      <c r="J11" s="12">
        <v>33.299999999999997</v>
      </c>
      <c r="K11" s="12">
        <v>36.76</v>
      </c>
      <c r="L11" s="12">
        <v>35450</v>
      </c>
      <c r="M11" s="12">
        <v>42600</v>
      </c>
      <c r="N11" s="12">
        <v>60980</v>
      </c>
      <c r="O11" s="4">
        <v>42750</v>
      </c>
      <c r="P11" s="4">
        <v>57160</v>
      </c>
      <c r="Q11" s="55">
        <f>PV('EMT &amp; Paramedics'!$T$44/12,'EMT &amp; Paramedics'!$T$41*12,-((N11/12)*'EMT &amp; Paramedics'!$T$42))</f>
        <v>230063.047701231</v>
      </c>
      <c r="R11" s="40">
        <f t="shared" si="0"/>
        <v>201330</v>
      </c>
      <c r="S11" s="10">
        <v>223700</v>
      </c>
      <c r="T11" s="32">
        <f t="shared" si="1"/>
        <v>0.87510794111297319</v>
      </c>
      <c r="Y11" s="38"/>
    </row>
    <row r="12" spans="1:25" s="15" customFormat="1">
      <c r="A12" s="2" t="s">
        <v>35</v>
      </c>
      <c r="B12" s="14" t="s">
        <v>70</v>
      </c>
      <c r="C12" s="11" t="s">
        <v>71</v>
      </c>
      <c r="D12" s="11" t="s">
        <v>72</v>
      </c>
      <c r="E12" s="11" t="s">
        <v>73</v>
      </c>
      <c r="F12" s="11" t="s">
        <v>74</v>
      </c>
      <c r="G12" s="11" t="s">
        <v>75</v>
      </c>
      <c r="H12" s="11" t="s">
        <v>76</v>
      </c>
      <c r="I12" s="11" t="s">
        <v>77</v>
      </c>
      <c r="J12" s="11" t="s">
        <v>78</v>
      </c>
      <c r="K12" s="11" t="s">
        <v>79</v>
      </c>
      <c r="L12" s="11" t="s">
        <v>80</v>
      </c>
      <c r="M12" s="11" t="s">
        <v>81</v>
      </c>
      <c r="N12" s="12">
        <v>52450</v>
      </c>
      <c r="O12" s="4">
        <v>39990</v>
      </c>
      <c r="P12" s="4">
        <v>50730</v>
      </c>
      <c r="Q12" s="55">
        <f>PV('EMT &amp; Paramedics'!$T$44/12,'EMT &amp; Paramedics'!$T$41*12,-((N12/12)*'EMT &amp; Paramedics'!$T$42))</f>
        <v>197881.38491193118</v>
      </c>
      <c r="R12" s="40">
        <f t="shared" si="0"/>
        <v>189900</v>
      </c>
      <c r="S12" s="10">
        <v>211000</v>
      </c>
      <c r="T12" s="32">
        <f t="shared" si="1"/>
        <v>0.95966581234771853</v>
      </c>
      <c r="Y12" s="38"/>
    </row>
    <row r="13" spans="1:25" s="15" customFormat="1">
      <c r="A13" s="2" t="s">
        <v>37</v>
      </c>
      <c r="B13" s="68">
        <v>2700</v>
      </c>
      <c r="C13" s="67">
        <v>0.7</v>
      </c>
      <c r="D13" s="67">
        <v>17.03</v>
      </c>
      <c r="E13" s="67">
        <v>35420</v>
      </c>
      <c r="F13" s="67">
        <v>3.2</v>
      </c>
      <c r="G13" s="67">
        <v>11.59</v>
      </c>
      <c r="H13" s="67">
        <v>13.03</v>
      </c>
      <c r="I13" s="67">
        <v>16.079999999999998</v>
      </c>
      <c r="J13" s="67">
        <v>20.43</v>
      </c>
      <c r="K13" s="67">
        <v>24.86</v>
      </c>
      <c r="L13" s="67">
        <v>24110</v>
      </c>
      <c r="M13" s="67">
        <v>27100</v>
      </c>
      <c r="N13" s="12">
        <v>36860</v>
      </c>
      <c r="O13" s="4">
        <v>34310</v>
      </c>
      <c r="P13" s="4">
        <v>43560</v>
      </c>
      <c r="Q13" s="55">
        <f>PV('EMT &amp; Paramedics'!$T$44/12,'EMT &amp; Paramedics'!$T$41*12,-((N13/12)*'EMT &amp; Paramedics'!$T$42))</f>
        <v>139064.01997814651</v>
      </c>
      <c r="R13" s="40">
        <f t="shared" si="0"/>
        <v>134280</v>
      </c>
      <c r="S13" s="10">
        <v>149200</v>
      </c>
      <c r="T13" s="32">
        <f t="shared" si="1"/>
        <v>0.96559843459941475</v>
      </c>
      <c r="Y13" s="38"/>
    </row>
    <row r="14" spans="1:25" s="15" customFormat="1">
      <c r="A14" s="2" t="s">
        <v>38</v>
      </c>
      <c r="B14" s="13">
        <v>3050</v>
      </c>
      <c r="C14" s="12">
        <v>13.7</v>
      </c>
      <c r="D14" s="12">
        <v>19.670000000000002</v>
      </c>
      <c r="E14" s="12">
        <v>40910</v>
      </c>
      <c r="F14" s="12">
        <v>2.4</v>
      </c>
      <c r="G14" s="12">
        <v>10.92</v>
      </c>
      <c r="H14" s="12">
        <v>14.96</v>
      </c>
      <c r="I14" s="12">
        <v>19.43</v>
      </c>
      <c r="J14" s="12">
        <v>24.13</v>
      </c>
      <c r="K14" s="12">
        <v>29.23</v>
      </c>
      <c r="L14" s="12">
        <v>22700</v>
      </c>
      <c r="M14" s="12">
        <v>31110</v>
      </c>
      <c r="N14" s="12">
        <v>44800</v>
      </c>
      <c r="O14" s="4">
        <v>29200</v>
      </c>
      <c r="P14" s="4">
        <v>34290</v>
      </c>
      <c r="Q14" s="55">
        <f>PV('EMT &amp; Paramedics'!$T$44/12,'EMT &amp; Paramedics'!$T$41*12,-((N14/12)*'EMT &amp; Paramedics'!$T$42))</f>
        <v>169019.75298483353</v>
      </c>
      <c r="R14" s="40">
        <f t="shared" si="0"/>
        <v>174600</v>
      </c>
      <c r="S14" s="10">
        <v>194000</v>
      </c>
      <c r="T14" s="32">
        <f t="shared" si="1"/>
        <v>1.0330153542211555</v>
      </c>
      <c r="Y14" s="38"/>
    </row>
    <row r="15" spans="1:25" s="15" customFormat="1">
      <c r="A15" s="2" t="s">
        <v>95</v>
      </c>
      <c r="B15" s="13">
        <v>2830</v>
      </c>
      <c r="C15" s="12">
        <v>13.3</v>
      </c>
      <c r="D15" s="12">
        <v>19.39</v>
      </c>
      <c r="E15" s="12">
        <v>40330</v>
      </c>
      <c r="F15" s="12">
        <v>5.8</v>
      </c>
      <c r="G15" s="12">
        <v>6.41</v>
      </c>
      <c r="H15" s="12">
        <v>13.05</v>
      </c>
      <c r="I15" s="12">
        <v>19.84</v>
      </c>
      <c r="J15" s="12">
        <v>26.54</v>
      </c>
      <c r="K15" s="12">
        <v>30.79</v>
      </c>
      <c r="L15" s="12">
        <v>13330</v>
      </c>
      <c r="M15" s="12">
        <v>27150</v>
      </c>
      <c r="N15" s="12">
        <v>55690</v>
      </c>
      <c r="O15" s="5" t="s">
        <v>65</v>
      </c>
      <c r="P15" s="5" t="s">
        <v>66</v>
      </c>
      <c r="Q15" s="55">
        <f>PV('EMT &amp; Paramedics'!$T$44/12,'EMT &amp; Paramedics'!$T$41*12,-((N15/12)*'EMT &amp; Paramedics'!$T$42))</f>
        <v>210105.13490458432</v>
      </c>
      <c r="R15" s="40">
        <f t="shared" si="0"/>
        <v>221580</v>
      </c>
      <c r="S15" s="10">
        <v>246200</v>
      </c>
      <c r="T15" s="32">
        <f t="shared" si="1"/>
        <v>1.0546148722192192</v>
      </c>
      <c r="Y15" s="38"/>
    </row>
    <row r="16" spans="1:25" s="15" customFormat="1">
      <c r="A16" s="2" t="s">
        <v>31</v>
      </c>
      <c r="B16" s="13">
        <v>3380</v>
      </c>
      <c r="C16" s="12">
        <v>11.4</v>
      </c>
      <c r="D16" s="12">
        <v>28.41</v>
      </c>
      <c r="E16" s="12">
        <v>59100</v>
      </c>
      <c r="F16" s="12">
        <v>1.8</v>
      </c>
      <c r="G16" s="12">
        <v>22.57</v>
      </c>
      <c r="H16" s="12">
        <v>25.37</v>
      </c>
      <c r="I16" s="12">
        <v>28.32</v>
      </c>
      <c r="J16" s="12">
        <v>31.64</v>
      </c>
      <c r="K16" s="12">
        <v>35.619999999999997</v>
      </c>
      <c r="L16" s="12">
        <v>46940</v>
      </c>
      <c r="M16" s="12">
        <v>52770</v>
      </c>
      <c r="N16" s="12">
        <v>64650</v>
      </c>
      <c r="O16" s="62">
        <v>54170</v>
      </c>
      <c r="P16" s="62">
        <v>73340</v>
      </c>
      <c r="Q16" s="55">
        <f>PV('EMT &amp; Paramedics'!$T$44/12,'EMT &amp; Paramedics'!$T$41*12,-((N16/12)*'EMT &amp; Paramedics'!$T$42))</f>
        <v>243909.08550155102</v>
      </c>
      <c r="R16" s="40">
        <f t="shared" si="0"/>
        <v>295560</v>
      </c>
      <c r="S16" s="10">
        <v>328400</v>
      </c>
      <c r="T16" s="32">
        <f t="shared" si="1"/>
        <v>1.2117629787846527</v>
      </c>
      <c r="Y16" s="38"/>
    </row>
    <row r="17" spans="1:39" s="15" customFormat="1">
      <c r="A17" s="2" t="s">
        <v>32</v>
      </c>
      <c r="B17" s="13">
        <v>3850</v>
      </c>
      <c r="C17" s="12">
        <v>9.1999999999999993</v>
      </c>
      <c r="D17" s="12">
        <v>26.01</v>
      </c>
      <c r="E17" s="12">
        <v>54100</v>
      </c>
      <c r="F17" s="12">
        <v>4.2</v>
      </c>
      <c r="G17" s="12">
        <v>16.79</v>
      </c>
      <c r="H17" s="12">
        <v>19.84</v>
      </c>
      <c r="I17" s="12">
        <v>24.71</v>
      </c>
      <c r="J17" s="12">
        <v>31.14</v>
      </c>
      <c r="K17" s="12">
        <v>38.590000000000003</v>
      </c>
      <c r="L17" s="12">
        <v>34910</v>
      </c>
      <c r="M17" s="12">
        <v>41270</v>
      </c>
      <c r="N17" s="12">
        <v>48680</v>
      </c>
      <c r="O17" s="4">
        <v>43930</v>
      </c>
      <c r="P17" s="4">
        <v>53830</v>
      </c>
      <c r="Q17" s="55">
        <f>PV('EMT &amp; Paramedics'!$T$44/12,'EMT &amp; Paramedics'!$T$41*12,-((N17/12)*'EMT &amp; Paramedics'!$T$42))</f>
        <v>183658.07087726996</v>
      </c>
      <c r="R17" s="40">
        <f t="shared" si="0"/>
        <v>227700</v>
      </c>
      <c r="S17" s="10">
        <v>253000</v>
      </c>
      <c r="T17" s="32">
        <f t="shared" si="1"/>
        <v>1.2398039406183308</v>
      </c>
      <c r="Y17" s="38"/>
    </row>
    <row r="18" spans="1:39" s="15" customFormat="1">
      <c r="A18" s="256" t="s">
        <v>20</v>
      </c>
      <c r="B18" s="13">
        <v>1150</v>
      </c>
      <c r="C18" s="12">
        <v>0</v>
      </c>
      <c r="D18" s="12">
        <v>21.04</v>
      </c>
      <c r="E18" s="12">
        <v>43760</v>
      </c>
      <c r="F18" s="12">
        <v>2.4</v>
      </c>
      <c r="G18" s="12">
        <v>16.239999999999998</v>
      </c>
      <c r="H18" s="12">
        <v>17.8</v>
      </c>
      <c r="I18" s="12">
        <v>20.61</v>
      </c>
      <c r="J18" s="12">
        <v>23.96</v>
      </c>
      <c r="K18" s="12">
        <v>27.94</v>
      </c>
      <c r="L18" s="12">
        <v>33790</v>
      </c>
      <c r="M18" s="12">
        <v>37030</v>
      </c>
      <c r="N18" s="12">
        <v>49270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185884.00065988273</v>
      </c>
      <c r="R18" s="40">
        <f t="shared" si="0"/>
        <v>521100</v>
      </c>
      <c r="S18" s="10">
        <v>579000</v>
      </c>
      <c r="T18" s="32">
        <f t="shared" si="1"/>
        <v>2.8033612260878309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4.2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</row>
    <row r="21" spans="1:39" s="7" customFormat="1" ht="27.75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:P2"/>
    <mergeCell ref="A3:P3"/>
    <mergeCell ref="A24:S24"/>
    <mergeCell ref="A23:T23"/>
    <mergeCell ref="A26:S26"/>
    <mergeCell ref="A27:S27"/>
    <mergeCell ref="A19:S19"/>
    <mergeCell ref="A20:S20"/>
    <mergeCell ref="A21:S21"/>
    <mergeCell ref="A22:S22"/>
    <mergeCell ref="A25:S25"/>
  </mergeCells>
  <phoneticPr fontId="0" type="noConversion"/>
  <conditionalFormatting sqref="T5:T18">
    <cfRule type="cellIs" dxfId="107" priority="1" stopIfTrue="1" operator="greaterThan">
      <formula>6</formula>
    </cfRule>
    <cfRule type="cellIs" dxfId="106" priority="2" stopIfTrue="1" operator="between">
      <formula>4</formula>
      <formula>6</formula>
    </cfRule>
    <cfRule type="cellIs" dxfId="105" priority="3" stopIfTrue="1" operator="between">
      <formula>3</formula>
      <formula>4</formula>
    </cfRule>
    <cfRule type="cellIs" dxfId="104" priority="4" stopIfTrue="1" operator="between">
      <formula>2</formula>
      <formula>3</formula>
    </cfRule>
    <cfRule type="cellIs" dxfId="103" priority="5" stopIfTrue="1" operator="between">
      <formula>1</formula>
      <formula>2</formula>
    </cfRule>
    <cfRule type="cellIs" dxfId="102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34"/>
  <sheetViews>
    <sheetView topLeftCell="A10" workbookViewId="0">
      <selection activeCell="A27" sqref="A27:S27"/>
    </sheetView>
  </sheetViews>
  <sheetFormatPr defaultRowHeight="13.2"/>
  <cols>
    <col min="1" max="1" width="36.6640625" customWidth="1"/>
    <col min="2" max="2" width="12.6640625" customWidth="1"/>
    <col min="3" max="3" width="25.3320312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0" hidden="1" customWidth="1"/>
    <col min="25" max="25" width="9.109375" style="52" customWidth="1"/>
  </cols>
  <sheetData>
    <row r="1" spans="1:25">
      <c r="A1" s="33" t="s">
        <v>168</v>
      </c>
    </row>
    <row r="2" spans="1:25" ht="12.75" customHeight="1">
      <c r="A2" s="207" t="s">
        <v>28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21</v>
      </c>
      <c r="B5" s="13">
        <v>50050</v>
      </c>
      <c r="C5" s="4">
        <v>2.1</v>
      </c>
      <c r="D5" s="4">
        <v>43.76</v>
      </c>
      <c r="E5" s="4">
        <v>91020</v>
      </c>
      <c r="F5" s="4">
        <v>1.2</v>
      </c>
      <c r="G5" s="4">
        <v>20.22</v>
      </c>
      <c r="H5" s="4">
        <v>26.07</v>
      </c>
      <c r="I5" s="4">
        <v>37.11</v>
      </c>
      <c r="J5" s="4">
        <v>55.15</v>
      </c>
      <c r="K5" s="4" t="s">
        <v>29</v>
      </c>
      <c r="L5" s="4">
        <v>42060</v>
      </c>
      <c r="M5" s="4">
        <v>54220</v>
      </c>
      <c r="N5" s="56">
        <v>98650</v>
      </c>
      <c r="O5" s="4">
        <v>40510</v>
      </c>
      <c r="P5" s="4">
        <v>48180</v>
      </c>
      <c r="Q5" s="55">
        <f>PV('EMT &amp; Paramedics'!$T$44/12,'EMT &amp; Paramedics'!$T$41*12,-((N5/12)*'EMT &amp; Paramedics'!$T$42))</f>
        <v>372183.00517754076</v>
      </c>
      <c r="R5" s="40">
        <f t="shared" ref="R5:R18" si="0">S5*0.9</f>
        <v>109260</v>
      </c>
      <c r="S5" s="10">
        <v>121400</v>
      </c>
      <c r="T5" s="32">
        <f t="shared" ref="T5:T18" si="1">R5/Q5</f>
        <v>0.29356525816615459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36</v>
      </c>
      <c r="B6" s="13">
        <v>11670</v>
      </c>
      <c r="C6" s="67">
        <v>2.1</v>
      </c>
      <c r="D6" s="67">
        <v>48.96</v>
      </c>
      <c r="E6" s="67">
        <v>101830</v>
      </c>
      <c r="F6" s="67">
        <v>1</v>
      </c>
      <c r="G6" s="67">
        <v>22.38</v>
      </c>
      <c r="H6" s="67">
        <v>30.51</v>
      </c>
      <c r="I6" s="67">
        <v>43.29</v>
      </c>
      <c r="J6" s="67">
        <v>61.98</v>
      </c>
      <c r="K6" s="67" t="s">
        <v>29</v>
      </c>
      <c r="L6" s="67">
        <v>46540</v>
      </c>
      <c r="M6" s="67">
        <v>63460</v>
      </c>
      <c r="N6" s="56">
        <v>105960</v>
      </c>
      <c r="O6" s="4">
        <v>27830</v>
      </c>
      <c r="P6" s="4">
        <v>33990</v>
      </c>
      <c r="Q6" s="55">
        <f>PV('EMT &amp; Paramedics'!$T$44/12,'EMT &amp; Paramedics'!$T$41*12,-((N6/12)*'EMT &amp; Paramedics'!$T$42))</f>
        <v>399761.89790787851</v>
      </c>
      <c r="R6" s="40">
        <f t="shared" si="0"/>
        <v>117990</v>
      </c>
      <c r="S6" s="10">
        <v>131100</v>
      </c>
      <c r="T6" s="32">
        <f t="shared" si="1"/>
        <v>0.29515068999194544</v>
      </c>
      <c r="W6" s="15" t="s">
        <v>90</v>
      </c>
      <c r="Y6" s="38">
        <v>0.3</v>
      </c>
    </row>
    <row r="7" spans="1:25" s="15" customFormat="1">
      <c r="A7" s="2" t="s">
        <v>34</v>
      </c>
      <c r="B7" s="13">
        <v>50660</v>
      </c>
      <c r="C7" s="12">
        <v>1.8</v>
      </c>
      <c r="D7" s="12">
        <v>51.36</v>
      </c>
      <c r="E7" s="12">
        <v>106830</v>
      </c>
      <c r="F7" s="12">
        <v>0.9</v>
      </c>
      <c r="G7" s="12">
        <v>21.75</v>
      </c>
      <c r="H7" s="12">
        <v>29.8</v>
      </c>
      <c r="I7" s="12">
        <v>43.97</v>
      </c>
      <c r="J7" s="12">
        <v>68.349999999999994</v>
      </c>
      <c r="K7" s="12" t="s">
        <v>29</v>
      </c>
      <c r="L7" s="12">
        <v>45230</v>
      </c>
      <c r="M7" s="12">
        <v>61970</v>
      </c>
      <c r="N7" s="56">
        <v>116760</v>
      </c>
      <c r="O7" s="4">
        <v>34550</v>
      </c>
      <c r="P7" s="4">
        <v>39730</v>
      </c>
      <c r="Q7" s="55">
        <f>PV('EMT &amp; Paramedics'!$T$44/12,'EMT &amp; Paramedics'!$T$41*12,-((N7/12)*'EMT &amp; Paramedics'!$T$42))</f>
        <v>440507.73121672234</v>
      </c>
      <c r="R7" s="40">
        <f t="shared" si="0"/>
        <v>135630</v>
      </c>
      <c r="S7" s="10">
        <v>150700</v>
      </c>
      <c r="T7" s="32">
        <f t="shared" si="1"/>
        <v>0.30789470964647458</v>
      </c>
      <c r="W7" s="15" t="s">
        <v>91</v>
      </c>
      <c r="Y7" s="38">
        <v>0.05</v>
      </c>
    </row>
    <row r="8" spans="1:25" s="15" customFormat="1">
      <c r="A8" s="2" t="s">
        <v>96</v>
      </c>
      <c r="B8" s="13">
        <v>11100</v>
      </c>
      <c r="C8" s="12">
        <v>3.2</v>
      </c>
      <c r="D8" s="12">
        <v>50.75</v>
      </c>
      <c r="E8" s="12">
        <v>105560</v>
      </c>
      <c r="F8" s="12">
        <v>1.7</v>
      </c>
      <c r="G8" s="12">
        <v>21.16</v>
      </c>
      <c r="H8" s="12">
        <v>29.36</v>
      </c>
      <c r="I8" s="12">
        <v>42.5</v>
      </c>
      <c r="J8" s="12">
        <v>69.06</v>
      </c>
      <c r="K8" s="12" t="s">
        <v>29</v>
      </c>
      <c r="L8" s="12">
        <v>44000</v>
      </c>
      <c r="M8" s="12">
        <v>61060</v>
      </c>
      <c r="N8" s="56">
        <v>102220</v>
      </c>
      <c r="O8" s="63" t="s">
        <v>51</v>
      </c>
      <c r="P8" s="63" t="s">
        <v>52</v>
      </c>
      <c r="Q8" s="55">
        <f>PV('EMT &amp; Paramedics'!$T$44/12,'EMT &amp; Paramedics'!$T$41*12,-((N8/12)*'EMT &amp; Paramedics'!$T$42))</f>
        <v>385651.76674351969</v>
      </c>
      <c r="R8" s="40">
        <f t="shared" si="0"/>
        <v>127620</v>
      </c>
      <c r="S8" s="10">
        <v>141800</v>
      </c>
      <c r="T8" s="32">
        <f t="shared" si="1"/>
        <v>0.33092030428807689</v>
      </c>
      <c r="W8" s="15" t="s">
        <v>93</v>
      </c>
      <c r="Y8" s="38">
        <v>0.06</v>
      </c>
    </row>
    <row r="9" spans="1:25" s="15" customFormat="1">
      <c r="A9" s="2" t="s">
        <v>33</v>
      </c>
      <c r="B9" s="13">
        <v>11980</v>
      </c>
      <c r="C9" s="12">
        <v>2.2000000000000002</v>
      </c>
      <c r="D9" s="12">
        <v>47.17</v>
      </c>
      <c r="E9" s="12">
        <v>98110</v>
      </c>
      <c r="F9" s="12">
        <v>1</v>
      </c>
      <c r="G9" s="12">
        <v>22.7</v>
      </c>
      <c r="H9" s="12">
        <v>29.62</v>
      </c>
      <c r="I9" s="12">
        <v>41.1</v>
      </c>
      <c r="J9" s="12">
        <v>58.93</v>
      </c>
      <c r="K9" s="12" t="s">
        <v>29</v>
      </c>
      <c r="L9" s="12">
        <v>47220</v>
      </c>
      <c r="M9" s="12">
        <v>61610</v>
      </c>
      <c r="N9" s="56">
        <v>97240</v>
      </c>
      <c r="O9" s="4">
        <v>34390</v>
      </c>
      <c r="P9" s="4">
        <v>47780</v>
      </c>
      <c r="Q9" s="55">
        <f>PV('EMT &amp; Paramedics'!$T$44/12,'EMT &amp; Paramedics'!$T$41*12,-((N9/12)*'EMT &amp; Paramedics'!$T$42))</f>
        <v>366863.41027333058</v>
      </c>
      <c r="R9" s="40">
        <f t="shared" si="0"/>
        <v>129690</v>
      </c>
      <c r="S9" s="10">
        <v>144100</v>
      </c>
      <c r="T9" s="32">
        <f t="shared" si="1"/>
        <v>0.35351031574223996</v>
      </c>
      <c r="Y9" s="38"/>
    </row>
    <row r="10" spans="1:25" s="15" customFormat="1">
      <c r="A10" s="2" t="s">
        <v>37</v>
      </c>
      <c r="B10" s="13">
        <v>7460</v>
      </c>
      <c r="C10" s="12">
        <v>4.4000000000000004</v>
      </c>
      <c r="D10" s="12">
        <v>45.98</v>
      </c>
      <c r="E10" s="12">
        <v>95630</v>
      </c>
      <c r="F10" s="12">
        <v>1.7</v>
      </c>
      <c r="G10" s="12">
        <v>20.57</v>
      </c>
      <c r="H10" s="12">
        <v>27.76</v>
      </c>
      <c r="I10" s="12">
        <v>39.909999999999997</v>
      </c>
      <c r="J10" s="12">
        <v>59.9</v>
      </c>
      <c r="K10" s="12" t="s">
        <v>29</v>
      </c>
      <c r="L10" s="12">
        <v>42790</v>
      </c>
      <c r="M10" s="12">
        <v>57750</v>
      </c>
      <c r="N10" s="56">
        <v>98900</v>
      </c>
      <c r="O10" s="4">
        <v>34310</v>
      </c>
      <c r="P10" s="4">
        <v>43560</v>
      </c>
      <c r="Q10" s="55">
        <f>PV('EMT &amp; Paramedics'!$T$44/12,'EMT &amp; Paramedics'!$T$41*12,-((N10/12)*'EMT &amp; Paramedics'!$T$42))</f>
        <v>373126.1957633936</v>
      </c>
      <c r="R10" s="40">
        <f t="shared" si="0"/>
        <v>134280</v>
      </c>
      <c r="S10" s="10">
        <v>149200</v>
      </c>
      <c r="T10" s="32">
        <f t="shared" si="1"/>
        <v>0.35987824367375559</v>
      </c>
      <c r="Y10" s="38">
        <f>IF($AD8=0,0,(PV($AD8/12,$AC$5*12,-(((Y$4/12)*$AD$6)))))</f>
        <v>0</v>
      </c>
    </row>
    <row r="11" spans="1:25" s="15" customFormat="1" ht="26.4">
      <c r="A11" s="2" t="s">
        <v>22</v>
      </c>
      <c r="B11" s="13">
        <v>35270</v>
      </c>
      <c r="C11" s="12">
        <v>2</v>
      </c>
      <c r="D11" s="12">
        <v>52.37</v>
      </c>
      <c r="E11" s="12">
        <v>108920</v>
      </c>
      <c r="F11" s="12">
        <v>1</v>
      </c>
      <c r="G11" s="12">
        <v>22.64</v>
      </c>
      <c r="H11" s="12">
        <v>31.38</v>
      </c>
      <c r="I11" s="12">
        <v>45.37</v>
      </c>
      <c r="J11" s="12">
        <v>69.28</v>
      </c>
      <c r="K11" s="12" t="s">
        <v>29</v>
      </c>
      <c r="L11" s="12">
        <v>47090</v>
      </c>
      <c r="M11" s="12">
        <v>65270</v>
      </c>
      <c r="N11" s="56">
        <v>125540</v>
      </c>
      <c r="O11" s="4">
        <v>39950</v>
      </c>
      <c r="P11" s="4">
        <v>47380</v>
      </c>
      <c r="Q11" s="55">
        <f>PV('EMT &amp; Paramedics'!$T$44/12,'EMT &amp; Paramedics'!$T$41*12,-((N11/12)*'EMT &amp; Paramedics'!$T$42))</f>
        <v>473632.58459187491</v>
      </c>
      <c r="R11" s="40">
        <f t="shared" si="0"/>
        <v>183870</v>
      </c>
      <c r="S11" s="10">
        <v>204300</v>
      </c>
      <c r="T11" s="32">
        <f t="shared" si="1"/>
        <v>0.38821231051583832</v>
      </c>
      <c r="Y11" s="38"/>
    </row>
    <row r="12" spans="1:25" s="15" customFormat="1">
      <c r="A12" s="2" t="s">
        <v>35</v>
      </c>
      <c r="B12" s="13">
        <v>11970</v>
      </c>
      <c r="C12" s="12">
        <v>4.2</v>
      </c>
      <c r="D12" s="12">
        <v>54.51</v>
      </c>
      <c r="E12" s="12">
        <v>113370</v>
      </c>
      <c r="F12" s="12">
        <v>1.6</v>
      </c>
      <c r="G12" s="12">
        <v>25.86</v>
      </c>
      <c r="H12" s="12">
        <v>34.1</v>
      </c>
      <c r="I12" s="12">
        <v>47.73</v>
      </c>
      <c r="J12" s="12" t="s">
        <v>29</v>
      </c>
      <c r="K12" s="12" t="s">
        <v>29</v>
      </c>
      <c r="L12" s="12">
        <v>53800</v>
      </c>
      <c r="M12" s="12">
        <v>70930</v>
      </c>
      <c r="N12" s="56">
        <v>115510</v>
      </c>
      <c r="O12" s="4">
        <v>39990</v>
      </c>
      <c r="P12" s="4">
        <v>50730</v>
      </c>
      <c r="Q12" s="55">
        <f>PV('EMT &amp; Paramedics'!$T$44/12,'EMT &amp; Paramedics'!$T$41*12,-((N12/12)*'EMT &amp; Paramedics'!$T$42))</f>
        <v>435791.778287458</v>
      </c>
      <c r="R12" s="40">
        <f t="shared" si="0"/>
        <v>189900</v>
      </c>
      <c r="S12" s="10">
        <v>211000</v>
      </c>
      <c r="T12" s="32">
        <f t="shared" si="1"/>
        <v>0.43575856512542493</v>
      </c>
      <c r="Y12" s="38"/>
    </row>
    <row r="13" spans="1:25" s="15" customFormat="1">
      <c r="A13" s="2" t="s">
        <v>16</v>
      </c>
      <c r="B13" s="13">
        <v>20950</v>
      </c>
      <c r="C13" s="62">
        <v>2.6</v>
      </c>
      <c r="D13" s="62">
        <v>50.95</v>
      </c>
      <c r="E13" s="62">
        <v>105970</v>
      </c>
      <c r="F13" s="62">
        <v>1.4</v>
      </c>
      <c r="G13" s="62">
        <v>21.48</v>
      </c>
      <c r="H13" s="62">
        <v>29.45</v>
      </c>
      <c r="I13" s="62">
        <v>43.84</v>
      </c>
      <c r="J13" s="62">
        <v>68.38</v>
      </c>
      <c r="K13" s="62" t="s">
        <v>29</v>
      </c>
      <c r="L13" s="62">
        <v>44670</v>
      </c>
      <c r="M13" s="62">
        <v>61260</v>
      </c>
      <c r="N13" s="56">
        <v>113060</v>
      </c>
      <c r="O13" s="4">
        <v>42750</v>
      </c>
      <c r="P13" s="4">
        <v>57160</v>
      </c>
      <c r="Q13" s="55">
        <f>PV('EMT &amp; Paramedics'!$T$44/12,'EMT &amp; Paramedics'!$T$41*12,-((N13/12)*'EMT &amp; Paramedics'!$T$42))</f>
        <v>426548.51054609992</v>
      </c>
      <c r="R13" s="40">
        <f t="shared" si="0"/>
        <v>201330</v>
      </c>
      <c r="S13" s="10">
        <v>223700</v>
      </c>
      <c r="T13" s="32">
        <f t="shared" si="1"/>
        <v>0.47199789712603141</v>
      </c>
      <c r="Y13" s="38"/>
    </row>
    <row r="14" spans="1:25" s="15" customFormat="1">
      <c r="A14" s="2" t="s">
        <v>38</v>
      </c>
      <c r="B14" s="13">
        <v>11690</v>
      </c>
      <c r="C14" s="12">
        <v>4.4000000000000004</v>
      </c>
      <c r="D14" s="12">
        <v>46.86</v>
      </c>
      <c r="E14" s="12">
        <v>97460</v>
      </c>
      <c r="F14" s="12">
        <v>1.6</v>
      </c>
      <c r="G14" s="12">
        <v>19.07</v>
      </c>
      <c r="H14" s="12">
        <v>26.82</v>
      </c>
      <c r="I14" s="12">
        <v>39.65</v>
      </c>
      <c r="J14" s="12">
        <v>61.21</v>
      </c>
      <c r="K14" s="12" t="s">
        <v>29</v>
      </c>
      <c r="L14" s="12">
        <v>39660</v>
      </c>
      <c r="M14" s="12">
        <v>55790</v>
      </c>
      <c r="N14" s="56">
        <v>93600</v>
      </c>
      <c r="O14" s="4">
        <v>29200</v>
      </c>
      <c r="P14" s="4">
        <v>34290</v>
      </c>
      <c r="Q14" s="55">
        <f>PV('EMT &amp; Paramedics'!$T$44/12,'EMT &amp; Paramedics'!$T$41*12,-((N14/12)*'EMT &amp; Paramedics'!$T$42))</f>
        <v>353130.55534331285</v>
      </c>
      <c r="R14" s="40">
        <f t="shared" si="0"/>
        <v>174600</v>
      </c>
      <c r="S14" s="10">
        <v>194000</v>
      </c>
      <c r="T14" s="32">
        <f t="shared" si="1"/>
        <v>0.4944346994562796</v>
      </c>
      <c r="Y14" s="38"/>
    </row>
    <row r="15" spans="1:25" s="15" customFormat="1">
      <c r="A15" s="2" t="s">
        <v>32</v>
      </c>
      <c r="B15" s="13">
        <v>23420</v>
      </c>
      <c r="C15" s="12">
        <v>2.5</v>
      </c>
      <c r="D15" s="12">
        <v>51.94</v>
      </c>
      <c r="E15" s="12">
        <v>108030</v>
      </c>
      <c r="F15" s="12">
        <v>3.1</v>
      </c>
      <c r="G15" s="12">
        <v>23.79</v>
      </c>
      <c r="H15" s="12">
        <v>30.81</v>
      </c>
      <c r="I15" s="12">
        <v>45.19</v>
      </c>
      <c r="J15" s="12">
        <v>68.680000000000007</v>
      </c>
      <c r="K15" s="12" t="s">
        <v>29</v>
      </c>
      <c r="L15" s="12">
        <v>49490</v>
      </c>
      <c r="M15" s="12">
        <v>64080</v>
      </c>
      <c r="N15" s="56">
        <v>114380</v>
      </c>
      <c r="O15" s="62">
        <v>43930</v>
      </c>
      <c r="P15" s="62">
        <v>53830</v>
      </c>
      <c r="Q15" s="55">
        <f>PV('EMT &amp; Paramedics'!$T$44/12,'EMT &amp; Paramedics'!$T$41*12,-((N15/12)*'EMT &amp; Paramedics'!$T$42))</f>
        <v>431528.55683940306</v>
      </c>
      <c r="R15" s="40">
        <f t="shared" si="0"/>
        <v>227700</v>
      </c>
      <c r="S15" s="10">
        <v>253000</v>
      </c>
      <c r="T15" s="32">
        <f t="shared" si="1"/>
        <v>0.5276591696913826</v>
      </c>
      <c r="Y15" s="38"/>
    </row>
    <row r="16" spans="1:25" s="15" customFormat="1">
      <c r="A16" s="2" t="s">
        <v>95</v>
      </c>
      <c r="B16" s="13">
        <v>23730</v>
      </c>
      <c r="C16" s="12">
        <v>2.4</v>
      </c>
      <c r="D16" s="12">
        <v>46.57</v>
      </c>
      <c r="E16" s="12">
        <v>96860</v>
      </c>
      <c r="F16" s="12">
        <v>1.3</v>
      </c>
      <c r="G16" s="12">
        <v>20.32</v>
      </c>
      <c r="H16" s="12">
        <v>28.22</v>
      </c>
      <c r="I16" s="12">
        <v>40.229999999999997</v>
      </c>
      <c r="J16" s="12">
        <v>59.34</v>
      </c>
      <c r="K16" s="12" t="s">
        <v>29</v>
      </c>
      <c r="L16" s="12">
        <v>42260</v>
      </c>
      <c r="M16" s="12">
        <v>58700</v>
      </c>
      <c r="N16" s="56">
        <v>111070</v>
      </c>
      <c r="O16" s="5" t="s">
        <v>65</v>
      </c>
      <c r="P16" s="5" t="s">
        <v>66</v>
      </c>
      <c r="Q16" s="55">
        <f>PV('EMT &amp; Paramedics'!$T$44/12,'EMT &amp; Paramedics'!$T$41*12,-((N16/12)*'EMT &amp; Paramedics'!$T$42))</f>
        <v>419040.71348271111</v>
      </c>
      <c r="R16" s="40">
        <f t="shared" si="0"/>
        <v>221580</v>
      </c>
      <c r="S16" s="10">
        <v>246200</v>
      </c>
      <c r="T16" s="32">
        <f t="shared" si="1"/>
        <v>0.52877916839730177</v>
      </c>
      <c r="Y16" s="38"/>
    </row>
    <row r="17" spans="1:39" s="15" customFormat="1">
      <c r="A17" s="2" t="s">
        <v>31</v>
      </c>
      <c r="B17" s="13">
        <v>11300</v>
      </c>
      <c r="C17" s="12">
        <v>3.1</v>
      </c>
      <c r="D17" s="12">
        <v>62.47</v>
      </c>
      <c r="E17" s="12">
        <v>129930</v>
      </c>
      <c r="F17" s="12">
        <v>1.4</v>
      </c>
      <c r="G17" s="12">
        <v>30.66</v>
      </c>
      <c r="H17" s="12">
        <v>40.81</v>
      </c>
      <c r="I17" s="12">
        <v>56.76</v>
      </c>
      <c r="J17" s="12" t="s">
        <v>29</v>
      </c>
      <c r="K17" s="12" t="s">
        <v>29</v>
      </c>
      <c r="L17" s="12">
        <v>63780</v>
      </c>
      <c r="M17" s="12">
        <v>84880</v>
      </c>
      <c r="N17" s="56">
        <v>145620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549389.6524475771</v>
      </c>
      <c r="R17" s="40">
        <f t="shared" si="0"/>
        <v>295560</v>
      </c>
      <c r="S17" s="10">
        <v>328400</v>
      </c>
      <c r="T17" s="32">
        <f t="shared" si="1"/>
        <v>0.53797882556261356</v>
      </c>
      <c r="Y17" s="38"/>
    </row>
    <row r="18" spans="1:39" s="15" customFormat="1">
      <c r="A18" s="256" t="s">
        <v>20</v>
      </c>
      <c r="B18" s="13">
        <v>5730</v>
      </c>
      <c r="C18" s="12">
        <v>3.2</v>
      </c>
      <c r="D18" s="12">
        <v>47.74</v>
      </c>
      <c r="E18" s="12">
        <v>99310</v>
      </c>
      <c r="F18" s="12">
        <v>1.6</v>
      </c>
      <c r="G18" s="12">
        <v>21.76</v>
      </c>
      <c r="H18" s="12">
        <v>29.68</v>
      </c>
      <c r="I18" s="12">
        <v>42.78</v>
      </c>
      <c r="J18" s="12">
        <v>60.92</v>
      </c>
      <c r="K18" s="12" t="s">
        <v>29</v>
      </c>
      <c r="L18" s="12">
        <v>45270</v>
      </c>
      <c r="M18" s="12">
        <v>61730</v>
      </c>
      <c r="N18" s="56">
        <v>102380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386255.40871846548</v>
      </c>
      <c r="R18" s="40">
        <f t="shared" si="0"/>
        <v>521100</v>
      </c>
      <c r="S18" s="10">
        <v>579000</v>
      </c>
      <c r="T18" s="32">
        <f t="shared" si="1"/>
        <v>1.3491073218338292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  <c r="Y19" s="54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Y20" s="54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Y21" s="54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:P2"/>
    <mergeCell ref="A3:P3"/>
    <mergeCell ref="A24:S24"/>
    <mergeCell ref="A23:T23"/>
    <mergeCell ref="A26:S26"/>
    <mergeCell ref="A27:S27"/>
    <mergeCell ref="A19:S19"/>
    <mergeCell ref="A20:S20"/>
    <mergeCell ref="A21:S21"/>
    <mergeCell ref="A22:S22"/>
    <mergeCell ref="A25:S25"/>
  </mergeCells>
  <phoneticPr fontId="0" type="noConversion"/>
  <conditionalFormatting sqref="T5:T18">
    <cfRule type="cellIs" dxfId="101" priority="1" stopIfTrue="1" operator="greaterThan">
      <formula>6</formula>
    </cfRule>
    <cfRule type="cellIs" dxfId="100" priority="2" stopIfTrue="1" operator="between">
      <formula>4</formula>
      <formula>6</formula>
    </cfRule>
    <cfRule type="cellIs" dxfId="99" priority="3" stopIfTrue="1" operator="between">
      <formula>3</formula>
      <formula>4</formula>
    </cfRule>
    <cfRule type="cellIs" dxfId="98" priority="4" stopIfTrue="1" operator="between">
      <formula>2</formula>
      <formula>3</formula>
    </cfRule>
    <cfRule type="cellIs" dxfId="97" priority="5" stopIfTrue="1" operator="between">
      <formula>1</formula>
      <formula>2</formula>
    </cfRule>
    <cfRule type="cellIs" dxfId="96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O34"/>
  <sheetViews>
    <sheetView showGridLines="0" topLeftCell="A13" workbookViewId="0">
      <selection activeCell="A27" sqref="A27:S27"/>
    </sheetView>
  </sheetViews>
  <sheetFormatPr defaultColWidth="9.109375" defaultRowHeight="13.2"/>
  <cols>
    <col min="1" max="1" width="37.6640625" style="15" customWidth="1"/>
    <col min="2" max="2" width="12.6640625" style="15" customWidth="1"/>
    <col min="3" max="3" width="15.5546875" style="15" hidden="1" customWidth="1"/>
    <col min="4" max="4" width="10.5546875" style="15" hidden="1" customWidth="1"/>
    <col min="5" max="5" width="10.6640625" style="15" hidden="1" customWidth="1"/>
    <col min="6" max="6" width="14.33203125" style="15" hidden="1" customWidth="1"/>
    <col min="7" max="7" width="11.88671875" style="15" hidden="1" customWidth="1"/>
    <col min="8" max="8" width="11.44140625" style="15" hidden="1" customWidth="1"/>
    <col min="9" max="9" width="10.6640625" style="15" hidden="1" customWidth="1"/>
    <col min="10" max="11" width="11.88671875" style="15" hidden="1" customWidth="1"/>
    <col min="12" max="12" width="11.5546875" style="15" hidden="1" customWidth="1"/>
    <col min="13" max="13" width="12" style="15" hidden="1" customWidth="1"/>
    <col min="14" max="14" width="12" style="15" customWidth="1"/>
    <col min="15" max="15" width="13.109375" style="15" hidden="1" customWidth="1"/>
    <col min="16" max="16" width="12.33203125" style="15" hidden="1" customWidth="1"/>
    <col min="17" max="17" width="15.6640625" style="15" customWidth="1"/>
    <col min="18" max="18" width="14.44140625" style="15" customWidth="1"/>
    <col min="19" max="19" width="16.5546875" style="15" customWidth="1"/>
    <col min="20" max="20" width="15.44140625" style="15" customWidth="1"/>
    <col min="21" max="21" width="9.109375" style="15"/>
    <col min="22" max="24" width="0" style="15" hidden="1" customWidth="1"/>
    <col min="25" max="25" width="9.109375" style="38"/>
    <col min="26" max="16384" width="9.109375" style="15"/>
  </cols>
  <sheetData>
    <row r="1" spans="1:25">
      <c r="A1" s="33" t="s">
        <v>168</v>
      </c>
      <c r="B1" s="31"/>
      <c r="C1" s="31" t="s">
        <v>156</v>
      </c>
      <c r="D1" s="31" t="s">
        <v>156</v>
      </c>
      <c r="E1" s="31" t="s">
        <v>156</v>
      </c>
      <c r="F1" s="31" t="s">
        <v>156</v>
      </c>
      <c r="G1" s="31" t="s">
        <v>156</v>
      </c>
      <c r="H1" s="31" t="s">
        <v>156</v>
      </c>
      <c r="I1" s="31" t="s">
        <v>156</v>
      </c>
      <c r="J1" s="31" t="s">
        <v>156</v>
      </c>
      <c r="K1" s="31" t="s">
        <v>156</v>
      </c>
      <c r="L1" s="31" t="s">
        <v>156</v>
      </c>
      <c r="M1" s="31" t="s">
        <v>156</v>
      </c>
      <c r="N1" s="31"/>
      <c r="O1" s="31" t="s">
        <v>156</v>
      </c>
      <c r="P1" s="31" t="s">
        <v>156</v>
      </c>
    </row>
    <row r="2" spans="1:25">
      <c r="A2" s="207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>
      <c r="A5" s="2" t="s">
        <v>96</v>
      </c>
      <c r="B5" s="13">
        <v>460</v>
      </c>
      <c r="C5" s="67">
        <v>14</v>
      </c>
      <c r="D5" s="67">
        <v>37.520000000000003</v>
      </c>
      <c r="E5" s="67">
        <v>78040</v>
      </c>
      <c r="F5" s="67">
        <v>3.2</v>
      </c>
      <c r="G5" s="67">
        <v>22.67</v>
      </c>
      <c r="H5" s="67">
        <v>28.18</v>
      </c>
      <c r="I5" s="67">
        <v>34.950000000000003</v>
      </c>
      <c r="J5" s="67">
        <v>45.5</v>
      </c>
      <c r="K5" s="67">
        <v>58.39</v>
      </c>
      <c r="L5" s="67">
        <v>47160</v>
      </c>
      <c r="M5" s="67">
        <v>58620</v>
      </c>
      <c r="N5" s="12">
        <v>90050</v>
      </c>
      <c r="O5" s="63" t="s">
        <v>51</v>
      </c>
      <c r="P5" s="63" t="s">
        <v>52</v>
      </c>
      <c r="Q5" s="55">
        <f>PV('EMT &amp; Paramedics'!$T$44/12,'EMT &amp; Paramedics'!$T$41*12,-((N5/12)*'EMT &amp; Paramedics'!$T$42))</f>
        <v>339737.24902420217</v>
      </c>
      <c r="R5" s="40">
        <f t="shared" ref="R5:R18" si="0">S5*0.9</f>
        <v>127620</v>
      </c>
      <c r="S5" s="10">
        <v>141800</v>
      </c>
      <c r="T5" s="32">
        <f t="shared" ref="T5:T18" si="1">R5/Q5</f>
        <v>0.37564323713855885</v>
      </c>
      <c r="W5" s="15" t="s">
        <v>88</v>
      </c>
      <c r="X5" s="15">
        <v>30</v>
      </c>
      <c r="Y5" s="38" t="s">
        <v>89</v>
      </c>
    </row>
    <row r="6" spans="1:25">
      <c r="A6" s="2" t="s">
        <v>21</v>
      </c>
      <c r="B6" s="13">
        <v>1770</v>
      </c>
      <c r="C6" s="4">
        <v>6</v>
      </c>
      <c r="D6" s="4">
        <v>32.64</v>
      </c>
      <c r="E6" s="4">
        <v>67890</v>
      </c>
      <c r="F6" s="4">
        <v>2.4</v>
      </c>
      <c r="G6" s="4">
        <v>21.08</v>
      </c>
      <c r="H6" s="4">
        <v>26.59</v>
      </c>
      <c r="I6" s="4">
        <v>33.47</v>
      </c>
      <c r="J6" s="4">
        <v>38.86</v>
      </c>
      <c r="K6" s="4">
        <v>44.09</v>
      </c>
      <c r="L6" s="4">
        <v>43850</v>
      </c>
      <c r="M6" s="4">
        <v>55300</v>
      </c>
      <c r="N6" s="12">
        <v>76050</v>
      </c>
      <c r="O6" s="4">
        <v>40510</v>
      </c>
      <c r="P6" s="4">
        <v>48180</v>
      </c>
      <c r="Q6" s="55">
        <f>PV('EMT &amp; Paramedics'!$T$44/12,'EMT &amp; Paramedics'!$T$41*12,-((N6/12)*'EMT &amp; Paramedics'!$T$42))</f>
        <v>286918.5762164417</v>
      </c>
      <c r="R6" s="40">
        <f t="shared" si="0"/>
        <v>109260</v>
      </c>
      <c r="S6" s="10">
        <v>121400</v>
      </c>
      <c r="T6" s="32">
        <f t="shared" si="1"/>
        <v>0.38080490096109337</v>
      </c>
      <c r="W6" s="15" t="s">
        <v>90</v>
      </c>
      <c r="Y6" s="38">
        <v>0.3</v>
      </c>
    </row>
    <row r="7" spans="1:25">
      <c r="A7" s="2" t="s">
        <v>36</v>
      </c>
      <c r="B7" s="13">
        <v>1160</v>
      </c>
      <c r="C7" s="12">
        <v>10.199999999999999</v>
      </c>
      <c r="D7" s="12">
        <v>31.7</v>
      </c>
      <c r="E7" s="12">
        <v>65930</v>
      </c>
      <c r="F7" s="12">
        <v>3.5</v>
      </c>
      <c r="G7" s="12">
        <v>24.21</v>
      </c>
      <c r="H7" s="12">
        <v>26.81</v>
      </c>
      <c r="I7" s="12">
        <v>30.52</v>
      </c>
      <c r="J7" s="12">
        <v>35.08</v>
      </c>
      <c r="K7" s="12">
        <v>41.33</v>
      </c>
      <c r="L7" s="12">
        <v>50360</v>
      </c>
      <c r="M7" s="12">
        <v>55770</v>
      </c>
      <c r="N7" s="12">
        <v>69440</v>
      </c>
      <c r="O7" s="4">
        <v>27830</v>
      </c>
      <c r="P7" s="4">
        <v>33990</v>
      </c>
      <c r="Q7" s="55">
        <f>PV('EMT &amp; Paramedics'!$T$44/12,'EMT &amp; Paramedics'!$T$41*12,-((N7/12)*'EMT &amp; Paramedics'!$T$42))</f>
        <v>261980.61712649197</v>
      </c>
      <c r="R7" s="40">
        <f t="shared" si="0"/>
        <v>117990</v>
      </c>
      <c r="S7" s="10">
        <v>131100</v>
      </c>
      <c r="T7" s="32">
        <f t="shared" si="1"/>
        <v>0.45037683052342359</v>
      </c>
      <c r="W7" s="15" t="s">
        <v>91</v>
      </c>
      <c r="Y7" s="38">
        <v>0.05</v>
      </c>
    </row>
    <row r="8" spans="1:25">
      <c r="A8" s="2" t="s">
        <v>34</v>
      </c>
      <c r="B8" s="13">
        <v>2520</v>
      </c>
      <c r="C8" s="12">
        <v>7.2</v>
      </c>
      <c r="D8" s="12">
        <v>36.880000000000003</v>
      </c>
      <c r="E8" s="12">
        <v>76720</v>
      </c>
      <c r="F8" s="12">
        <v>2.4</v>
      </c>
      <c r="G8" s="12">
        <v>24.89</v>
      </c>
      <c r="H8" s="12">
        <v>29.92</v>
      </c>
      <c r="I8" s="12">
        <v>35.090000000000003</v>
      </c>
      <c r="J8" s="12">
        <v>43.23</v>
      </c>
      <c r="K8" s="12">
        <v>53.28</v>
      </c>
      <c r="L8" s="12">
        <v>51760</v>
      </c>
      <c r="M8" s="12">
        <v>62240</v>
      </c>
      <c r="N8" s="12">
        <v>78150</v>
      </c>
      <c r="O8" s="4">
        <v>34550</v>
      </c>
      <c r="P8" s="4">
        <v>39730</v>
      </c>
      <c r="Q8" s="55">
        <f>PV('EMT &amp; Paramedics'!$T$44/12,'EMT &amp; Paramedics'!$T$41*12,-((N8/12)*'EMT &amp; Paramedics'!$T$42))</f>
        <v>294841.3771376058</v>
      </c>
      <c r="R8" s="40">
        <f t="shared" si="0"/>
        <v>135630</v>
      </c>
      <c r="S8" s="10">
        <v>150700</v>
      </c>
      <c r="T8" s="32">
        <f t="shared" si="1"/>
        <v>0.46001006139887873</v>
      </c>
      <c r="W8" s="15" t="s">
        <v>93</v>
      </c>
      <c r="Y8" s="38">
        <v>0.06</v>
      </c>
    </row>
    <row r="9" spans="1:25">
      <c r="A9" s="2" t="s">
        <v>37</v>
      </c>
      <c r="B9" s="13">
        <v>1050</v>
      </c>
      <c r="C9" s="12">
        <v>9.6999999999999993</v>
      </c>
      <c r="D9" s="12">
        <v>30.84</v>
      </c>
      <c r="E9" s="12">
        <v>64140</v>
      </c>
      <c r="F9" s="12">
        <v>2</v>
      </c>
      <c r="G9" s="12">
        <v>22</v>
      </c>
      <c r="H9" s="12">
        <v>26.24</v>
      </c>
      <c r="I9" s="12">
        <v>30.52</v>
      </c>
      <c r="J9" s="12">
        <v>35</v>
      </c>
      <c r="K9" s="12">
        <v>39.25</v>
      </c>
      <c r="L9" s="12">
        <v>45760</v>
      </c>
      <c r="M9" s="12">
        <v>54570</v>
      </c>
      <c r="N9" s="12">
        <v>74830</v>
      </c>
      <c r="O9" s="4">
        <v>34310</v>
      </c>
      <c r="P9" s="4">
        <v>43560</v>
      </c>
      <c r="Q9" s="55">
        <f>PV('EMT &amp; Paramedics'!$T$44/12,'EMT &amp; Paramedics'!$T$41*12,-((N9/12)*'EMT &amp; Paramedics'!$T$42))</f>
        <v>282315.8061574797</v>
      </c>
      <c r="R9" s="40">
        <f t="shared" si="0"/>
        <v>134280</v>
      </c>
      <c r="S9" s="10">
        <v>149200</v>
      </c>
      <c r="T9" s="32">
        <f t="shared" si="1"/>
        <v>0.47563755578423667</v>
      </c>
    </row>
    <row r="10" spans="1:25">
      <c r="A10" s="2" t="s">
        <v>33</v>
      </c>
      <c r="B10" s="13">
        <v>1060</v>
      </c>
      <c r="C10" s="12">
        <v>7.9</v>
      </c>
      <c r="D10" s="12">
        <v>29.37</v>
      </c>
      <c r="E10" s="12">
        <v>61090</v>
      </c>
      <c r="F10" s="12">
        <v>2</v>
      </c>
      <c r="G10" s="12">
        <v>21.37</v>
      </c>
      <c r="H10" s="12">
        <v>25.31</v>
      </c>
      <c r="I10" s="12">
        <v>29.26</v>
      </c>
      <c r="J10" s="12">
        <v>33.799999999999997</v>
      </c>
      <c r="K10" s="12">
        <v>37.6</v>
      </c>
      <c r="L10" s="12">
        <v>44450</v>
      </c>
      <c r="M10" s="12">
        <v>52640</v>
      </c>
      <c r="N10" s="12">
        <v>65800</v>
      </c>
      <c r="O10" s="4">
        <v>34390</v>
      </c>
      <c r="P10" s="4">
        <v>47780</v>
      </c>
      <c r="Q10" s="55">
        <f>PV('EMT &amp; Paramedics'!$T$44/12,'EMT &amp; Paramedics'!$T$41*12,-((N10/12)*'EMT &amp; Paramedics'!$T$42))</f>
        <v>248247.76219647421</v>
      </c>
      <c r="R10" s="40">
        <f t="shared" si="0"/>
        <v>129690</v>
      </c>
      <c r="S10" s="10">
        <v>144100</v>
      </c>
      <c r="T10" s="32">
        <f t="shared" si="1"/>
        <v>0.52242162770175393</v>
      </c>
      <c r="Y10" s="38">
        <f>IF($AD8=0,0,(PV($AD8/12,$AC$5*12,-(((Y$4/12)*$AD$6)))))</f>
        <v>0</v>
      </c>
    </row>
    <row r="11" spans="1:25" ht="26.4">
      <c r="A11" s="2" t="s">
        <v>22</v>
      </c>
      <c r="B11" s="13">
        <v>4270</v>
      </c>
      <c r="C11" s="12">
        <v>8.6999999999999993</v>
      </c>
      <c r="D11" s="12">
        <v>33.36</v>
      </c>
      <c r="E11" s="12">
        <v>69400</v>
      </c>
      <c r="F11" s="12">
        <v>2.5</v>
      </c>
      <c r="G11" s="12">
        <v>21.63</v>
      </c>
      <c r="H11" s="12">
        <v>26.24</v>
      </c>
      <c r="I11" s="12">
        <v>31.92</v>
      </c>
      <c r="J11" s="12">
        <v>39.32</v>
      </c>
      <c r="K11" s="12">
        <v>50.68</v>
      </c>
      <c r="L11" s="12">
        <v>45000</v>
      </c>
      <c r="M11" s="12">
        <v>54580</v>
      </c>
      <c r="N11" s="12">
        <v>82810</v>
      </c>
      <c r="O11" s="4">
        <v>39950</v>
      </c>
      <c r="P11" s="4">
        <v>47380</v>
      </c>
      <c r="Q11" s="55">
        <f>PV('EMT &amp; Paramedics'!$T$44/12,'EMT &amp; Paramedics'!$T$41*12,-((N11/12)*'EMT &amp; Paramedics'!$T$42))</f>
        <v>312422.44965790317</v>
      </c>
      <c r="R11" s="40">
        <f t="shared" si="0"/>
        <v>183870</v>
      </c>
      <c r="S11" s="10">
        <v>204300</v>
      </c>
      <c r="T11" s="32">
        <f t="shared" si="1"/>
        <v>0.58853005026154259</v>
      </c>
    </row>
    <row r="12" spans="1:25">
      <c r="A12" s="2" t="s">
        <v>35</v>
      </c>
      <c r="B12" s="13">
        <v>3050</v>
      </c>
      <c r="C12" s="12">
        <v>12.7</v>
      </c>
      <c r="D12" s="12">
        <v>33.700000000000003</v>
      </c>
      <c r="E12" s="12">
        <v>70100</v>
      </c>
      <c r="F12" s="12">
        <v>2.1</v>
      </c>
      <c r="G12" s="12">
        <v>22.19</v>
      </c>
      <c r="H12" s="12">
        <v>26.26</v>
      </c>
      <c r="I12" s="12">
        <v>32.19</v>
      </c>
      <c r="J12" s="12">
        <v>39.15</v>
      </c>
      <c r="K12" s="12">
        <v>48.13</v>
      </c>
      <c r="L12" s="12">
        <v>46150</v>
      </c>
      <c r="M12" s="12">
        <v>54630</v>
      </c>
      <c r="N12" s="12">
        <v>73940</v>
      </c>
      <c r="O12" s="4">
        <v>39990</v>
      </c>
      <c r="P12" s="4">
        <v>50730</v>
      </c>
      <c r="Q12" s="55">
        <f>PV('EMT &amp; Paramedics'!$T$44/12,'EMT &amp; Paramedics'!$T$41*12,-((N12/12)*'EMT &amp; Paramedics'!$T$42))</f>
        <v>278958.04767184355</v>
      </c>
      <c r="R12" s="40">
        <f t="shared" si="0"/>
        <v>189900</v>
      </c>
      <c r="S12" s="10">
        <v>211000</v>
      </c>
      <c r="T12" s="32">
        <f t="shared" si="1"/>
        <v>0.68074752309491238</v>
      </c>
    </row>
    <row r="13" spans="1:25">
      <c r="A13" s="2" t="s">
        <v>38</v>
      </c>
      <c r="B13" s="13">
        <v>490</v>
      </c>
      <c r="C13" s="12">
        <v>16.2</v>
      </c>
      <c r="D13" s="12">
        <v>30.02</v>
      </c>
      <c r="E13" s="12">
        <v>62440</v>
      </c>
      <c r="F13" s="12">
        <v>3.7</v>
      </c>
      <c r="G13" s="12">
        <v>23.37</v>
      </c>
      <c r="H13" s="12">
        <v>25.69</v>
      </c>
      <c r="I13" s="12">
        <v>28.83</v>
      </c>
      <c r="J13" s="12">
        <v>33.56</v>
      </c>
      <c r="K13" s="12">
        <v>38.450000000000003</v>
      </c>
      <c r="L13" s="12">
        <v>48610</v>
      </c>
      <c r="M13" s="12">
        <v>53450</v>
      </c>
      <c r="N13" s="12">
        <v>66390</v>
      </c>
      <c r="O13" s="4">
        <v>29200</v>
      </c>
      <c r="P13" s="4">
        <v>34290</v>
      </c>
      <c r="Q13" s="55">
        <f>PV('EMT &amp; Paramedics'!$T$44/12,'EMT &amp; Paramedics'!$T$41*12,-((N13/12)*'EMT &amp; Paramedics'!$T$42))</f>
        <v>250473.69197908699</v>
      </c>
      <c r="R13" s="40">
        <f t="shared" si="0"/>
        <v>174600</v>
      </c>
      <c r="S13" s="10">
        <v>194000</v>
      </c>
      <c r="T13" s="32">
        <f t="shared" si="1"/>
        <v>0.69707919670293372</v>
      </c>
    </row>
    <row r="14" spans="1:25">
      <c r="A14" s="2" t="s">
        <v>32</v>
      </c>
      <c r="B14" s="13">
        <v>1700</v>
      </c>
      <c r="C14" s="12">
        <v>12.4</v>
      </c>
      <c r="D14" s="12">
        <v>32.26</v>
      </c>
      <c r="E14" s="12">
        <v>67110</v>
      </c>
      <c r="F14" s="12">
        <v>2.2999999999999998</v>
      </c>
      <c r="G14" s="12">
        <v>19.05</v>
      </c>
      <c r="H14" s="12">
        <v>26.25</v>
      </c>
      <c r="I14" s="12">
        <v>32.67</v>
      </c>
      <c r="J14" s="12">
        <v>38.93</v>
      </c>
      <c r="K14" s="12">
        <v>44.42</v>
      </c>
      <c r="L14" s="12">
        <v>39620</v>
      </c>
      <c r="M14" s="12">
        <v>54600</v>
      </c>
      <c r="N14" s="12">
        <v>80070</v>
      </c>
      <c r="O14" s="4">
        <v>43930</v>
      </c>
      <c r="P14" s="4">
        <v>53830</v>
      </c>
      <c r="Q14" s="55">
        <f>PV('EMT &amp; Paramedics'!$T$44/12,'EMT &amp; Paramedics'!$T$41*12,-((N14/12)*'EMT &amp; Paramedics'!$T$42))</f>
        <v>302085.08083695581</v>
      </c>
      <c r="R14" s="40">
        <f t="shared" si="0"/>
        <v>227700</v>
      </c>
      <c r="S14" s="10">
        <v>253000</v>
      </c>
      <c r="T14" s="32">
        <f t="shared" si="1"/>
        <v>0.75376115685400691</v>
      </c>
    </row>
    <row r="15" spans="1:25">
      <c r="A15" s="2" t="s">
        <v>16</v>
      </c>
      <c r="B15" s="13">
        <v>1680</v>
      </c>
      <c r="C15" s="62">
        <v>10.5</v>
      </c>
      <c r="D15" s="62">
        <v>28.54</v>
      </c>
      <c r="E15" s="62">
        <v>59350</v>
      </c>
      <c r="F15" s="62">
        <v>2.6</v>
      </c>
      <c r="G15" s="62">
        <v>19.899999999999999</v>
      </c>
      <c r="H15" s="62">
        <v>24.1</v>
      </c>
      <c r="I15" s="62">
        <v>28.46</v>
      </c>
      <c r="J15" s="62">
        <v>33.24</v>
      </c>
      <c r="K15" s="62">
        <v>37.57</v>
      </c>
      <c r="L15" s="62">
        <v>41390</v>
      </c>
      <c r="M15" s="62">
        <v>50130</v>
      </c>
      <c r="N15" s="12">
        <v>69890</v>
      </c>
      <c r="O15" s="62">
        <v>42750</v>
      </c>
      <c r="P15" s="62">
        <v>57160</v>
      </c>
      <c r="Q15" s="55">
        <f>PV('EMT &amp; Paramedics'!$T$44/12,'EMT &amp; Paramedics'!$T$41*12,-((N15/12)*'EMT &amp; Paramedics'!$T$42))</f>
        <v>263678.36018102709</v>
      </c>
      <c r="R15" s="40">
        <f t="shared" si="0"/>
        <v>201330</v>
      </c>
      <c r="S15" s="10">
        <v>223700</v>
      </c>
      <c r="T15" s="32">
        <f t="shared" si="1"/>
        <v>0.76354388680882979</v>
      </c>
    </row>
    <row r="16" spans="1:25">
      <c r="A16" s="2" t="s">
        <v>95</v>
      </c>
      <c r="B16" s="13">
        <v>1700</v>
      </c>
      <c r="C16" s="12">
        <v>10.5</v>
      </c>
      <c r="D16" s="12">
        <v>30.64</v>
      </c>
      <c r="E16" s="12">
        <v>63730</v>
      </c>
      <c r="F16" s="12">
        <v>2.8</v>
      </c>
      <c r="G16" s="12">
        <v>18.59</v>
      </c>
      <c r="H16" s="12">
        <v>24.05</v>
      </c>
      <c r="I16" s="12">
        <v>29.64</v>
      </c>
      <c r="J16" s="12">
        <v>35.44</v>
      </c>
      <c r="K16" s="12">
        <v>44.15</v>
      </c>
      <c r="L16" s="12">
        <v>38660</v>
      </c>
      <c r="M16" s="12">
        <v>50030</v>
      </c>
      <c r="N16" s="12">
        <v>68470</v>
      </c>
      <c r="O16" s="5" t="s">
        <v>65</v>
      </c>
      <c r="P16" s="5" t="s">
        <v>66</v>
      </c>
      <c r="Q16" s="55">
        <f>PV('EMT &amp; Paramedics'!$T$44/12,'EMT &amp; Paramedics'!$T$41*12,-((N16/12)*'EMT &amp; Paramedics'!$T$42))</f>
        <v>258321.03765338278</v>
      </c>
      <c r="R16" s="40">
        <f t="shared" si="0"/>
        <v>221580</v>
      </c>
      <c r="S16" s="10">
        <v>246200</v>
      </c>
      <c r="T16" s="32">
        <f t="shared" si="1"/>
        <v>0.85776985882705303</v>
      </c>
    </row>
    <row r="17" spans="1:41">
      <c r="A17" s="2" t="s">
        <v>31</v>
      </c>
      <c r="B17" s="13">
        <v>2170</v>
      </c>
      <c r="C17" s="12">
        <v>8.3000000000000007</v>
      </c>
      <c r="D17" s="12">
        <v>32.29</v>
      </c>
      <c r="E17" s="12">
        <v>67160</v>
      </c>
      <c r="F17" s="12">
        <v>1.3</v>
      </c>
      <c r="G17" s="12">
        <v>24.97</v>
      </c>
      <c r="H17" s="12">
        <v>28.14</v>
      </c>
      <c r="I17" s="12">
        <v>32.44</v>
      </c>
      <c r="J17" s="12">
        <v>36.03</v>
      </c>
      <c r="K17" s="12">
        <v>39.090000000000003</v>
      </c>
      <c r="L17" s="12">
        <v>51950</v>
      </c>
      <c r="M17" s="12">
        <v>58540</v>
      </c>
      <c r="N17" s="12">
        <v>74990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282919.44813242555</v>
      </c>
      <c r="R17" s="40">
        <f t="shared" si="0"/>
        <v>295560</v>
      </c>
      <c r="S17" s="10">
        <v>328400</v>
      </c>
      <c r="T17" s="32">
        <f t="shared" si="1"/>
        <v>1.044678978242803</v>
      </c>
    </row>
    <row r="18" spans="1:41">
      <c r="A18" s="256" t="s">
        <v>20</v>
      </c>
      <c r="B18" s="13">
        <v>370</v>
      </c>
      <c r="C18" s="12">
        <v>9.9</v>
      </c>
      <c r="D18" s="12">
        <v>32.049999999999997</v>
      </c>
      <c r="E18" s="12">
        <v>66660</v>
      </c>
      <c r="F18" s="12">
        <v>3.1</v>
      </c>
      <c r="G18" s="12">
        <v>24.72</v>
      </c>
      <c r="H18" s="12">
        <v>27.76</v>
      </c>
      <c r="I18" s="12">
        <v>31.66</v>
      </c>
      <c r="J18" s="12">
        <v>34.96</v>
      </c>
      <c r="K18" s="12">
        <v>37.81</v>
      </c>
      <c r="L18" s="12">
        <v>51420</v>
      </c>
      <c r="M18" s="12">
        <v>57740</v>
      </c>
      <c r="N18" s="12">
        <v>52770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199088.66886182287</v>
      </c>
      <c r="R18" s="40">
        <f t="shared" si="0"/>
        <v>521100</v>
      </c>
      <c r="S18" s="10">
        <v>579000</v>
      </c>
      <c r="T18" s="32">
        <f t="shared" si="1"/>
        <v>2.6174267123241881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41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  <c r="Y19" s="54"/>
    </row>
    <row r="20" spans="1:41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Y20" s="54"/>
    </row>
    <row r="21" spans="1:41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Y21" s="54"/>
    </row>
    <row r="22" spans="1:41" customFormat="1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  <c r="Y22" s="52"/>
    </row>
    <row r="23" spans="1:41" customFormat="1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Y23" s="52"/>
    </row>
    <row r="24" spans="1:41" customFormat="1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Y24" s="52"/>
    </row>
    <row r="25" spans="1:41" customFormat="1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Y25" s="52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customFormat="1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Y26" s="52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customFormat="1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Y27" s="52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ht="26.4">
      <c r="A28" s="21" t="s">
        <v>148</v>
      </c>
      <c r="B28" s="22" t="s">
        <v>149</v>
      </c>
    </row>
    <row r="29" spans="1:41">
      <c r="A29" s="23"/>
      <c r="B29" s="24" t="s">
        <v>150</v>
      </c>
    </row>
    <row r="30" spans="1:41">
      <c r="A30" s="25"/>
      <c r="B30" s="24" t="s">
        <v>151</v>
      </c>
    </row>
    <row r="31" spans="1:41">
      <c r="A31" s="26"/>
      <c r="B31" s="24" t="s">
        <v>152</v>
      </c>
    </row>
    <row r="32" spans="1:41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:P2"/>
    <mergeCell ref="A3:P3"/>
    <mergeCell ref="A19:S19"/>
    <mergeCell ref="A20:S20"/>
    <mergeCell ref="A23:T23"/>
    <mergeCell ref="A27:S27"/>
    <mergeCell ref="A21:S21"/>
    <mergeCell ref="A26:S26"/>
    <mergeCell ref="A22:S22"/>
    <mergeCell ref="A24:S24"/>
    <mergeCell ref="A25:S25"/>
  </mergeCells>
  <phoneticPr fontId="0" type="noConversion"/>
  <conditionalFormatting sqref="T5:T18">
    <cfRule type="cellIs" dxfId="95" priority="1" stopIfTrue="1" operator="greaterThan">
      <formula>6</formula>
    </cfRule>
    <cfRule type="cellIs" dxfId="94" priority="2" stopIfTrue="1" operator="between">
      <formula>4</formula>
      <formula>6</formula>
    </cfRule>
    <cfRule type="cellIs" dxfId="93" priority="3" stopIfTrue="1" operator="between">
      <formula>3</formula>
      <formula>4</formula>
    </cfRule>
    <cfRule type="cellIs" dxfId="92" priority="4" stopIfTrue="1" operator="between">
      <formula>2</formula>
      <formula>3</formula>
    </cfRule>
    <cfRule type="cellIs" dxfId="91" priority="5" stopIfTrue="1" operator="between">
      <formula>1</formula>
      <formula>2</formula>
    </cfRule>
    <cfRule type="cellIs" dxfId="90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M34"/>
  <sheetViews>
    <sheetView topLeftCell="A7" zoomScaleNormal="100" workbookViewId="0">
      <selection activeCell="A27" sqref="A27:S27"/>
    </sheetView>
  </sheetViews>
  <sheetFormatPr defaultRowHeight="13.2"/>
  <cols>
    <col min="1" max="1" width="37.33203125" customWidth="1"/>
    <col min="2" max="2" width="12.6640625" customWidth="1"/>
    <col min="3" max="3" width="15.554687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0" hidden="1" customWidth="1"/>
  </cols>
  <sheetData>
    <row r="1" spans="1:25">
      <c r="A1" s="33" t="s">
        <v>168</v>
      </c>
    </row>
    <row r="2" spans="1:25" ht="12.75" customHeight="1">
      <c r="A2" s="207" t="s">
        <v>67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96</v>
      </c>
      <c r="B5" s="13">
        <v>16950</v>
      </c>
      <c r="C5" s="67">
        <v>4.5</v>
      </c>
      <c r="D5" s="67">
        <v>20.36</v>
      </c>
      <c r="E5" s="67">
        <v>42350</v>
      </c>
      <c r="F5" s="67">
        <v>2.5</v>
      </c>
      <c r="G5" s="67">
        <v>12.33</v>
      </c>
      <c r="H5" s="67">
        <v>15.75</v>
      </c>
      <c r="I5" s="67">
        <v>19.7</v>
      </c>
      <c r="J5" s="67">
        <v>24.86</v>
      </c>
      <c r="K5" s="67">
        <v>30.02</v>
      </c>
      <c r="L5" s="67">
        <v>25660</v>
      </c>
      <c r="M5" s="67">
        <v>32770</v>
      </c>
      <c r="N5" s="12">
        <v>50980</v>
      </c>
      <c r="O5" s="63" t="s">
        <v>51</v>
      </c>
      <c r="P5" s="63" t="s">
        <v>52</v>
      </c>
      <c r="Q5" s="55">
        <f>PV('EMT &amp; Paramedics'!$T$44/12,'EMT &amp; Paramedics'!$T$41*12,-((N5/12)*'EMT &amp; Paramedics'!$T$42))</f>
        <v>192335.42426711632</v>
      </c>
      <c r="R5" s="40">
        <f t="shared" ref="R5:R18" si="0">S5*0.9</f>
        <v>127620</v>
      </c>
      <c r="S5" s="10">
        <v>141800</v>
      </c>
      <c r="T5" s="32">
        <f t="shared" ref="T5:T18" si="1">R5/Q5</f>
        <v>0.66352831511038113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33</v>
      </c>
      <c r="B6" s="13">
        <v>7150</v>
      </c>
      <c r="C6" s="67">
        <v>7.6</v>
      </c>
      <c r="D6" s="67">
        <v>21.55</v>
      </c>
      <c r="E6" s="67">
        <v>44820</v>
      </c>
      <c r="F6" s="67">
        <v>3.5</v>
      </c>
      <c r="G6" s="67">
        <v>11.66</v>
      </c>
      <c r="H6" s="67">
        <v>14.94</v>
      </c>
      <c r="I6" s="67">
        <v>20.079999999999998</v>
      </c>
      <c r="J6" s="67">
        <v>27.98</v>
      </c>
      <c r="K6" s="67">
        <v>34.78</v>
      </c>
      <c r="L6" s="67">
        <v>24260</v>
      </c>
      <c r="M6" s="67">
        <v>31080</v>
      </c>
      <c r="N6" s="12">
        <v>49420</v>
      </c>
      <c r="O6" s="4">
        <v>34390</v>
      </c>
      <c r="P6" s="4">
        <v>47780</v>
      </c>
      <c r="Q6" s="55">
        <f>PV('EMT &amp; Paramedics'!$T$44/12,'EMT &amp; Paramedics'!$T$41*12,-((N6/12)*'EMT &amp; Paramedics'!$T$42))</f>
        <v>186449.91501139445</v>
      </c>
      <c r="R6" s="40">
        <f t="shared" si="0"/>
        <v>129690</v>
      </c>
      <c r="S6" s="10">
        <v>144100</v>
      </c>
      <c r="T6" s="32">
        <f t="shared" si="1"/>
        <v>0.6955755382997858</v>
      </c>
      <c r="W6" s="15" t="s">
        <v>90</v>
      </c>
      <c r="Y6" s="38">
        <v>0.3</v>
      </c>
    </row>
    <row r="7" spans="1:25" s="15" customFormat="1" ht="26.4">
      <c r="A7" s="2" t="s">
        <v>22</v>
      </c>
      <c r="B7" s="13">
        <v>27090</v>
      </c>
      <c r="C7" s="12">
        <v>6.6</v>
      </c>
      <c r="D7" s="12">
        <v>26.84</v>
      </c>
      <c r="E7" s="12">
        <v>55820</v>
      </c>
      <c r="F7" s="12">
        <v>2.1</v>
      </c>
      <c r="G7" s="12">
        <v>14.85</v>
      </c>
      <c r="H7" s="12">
        <v>19.25</v>
      </c>
      <c r="I7" s="12">
        <v>28.13</v>
      </c>
      <c r="J7" s="12">
        <v>34.18</v>
      </c>
      <c r="K7" s="12">
        <v>38.18</v>
      </c>
      <c r="L7" s="12">
        <v>30890</v>
      </c>
      <c r="M7" s="12">
        <v>40040</v>
      </c>
      <c r="N7" s="12">
        <v>63520</v>
      </c>
      <c r="O7" s="4">
        <v>39950</v>
      </c>
      <c r="P7" s="4">
        <v>47380</v>
      </c>
      <c r="Q7" s="55">
        <f>PV('EMT &amp; Paramedics'!$T$44/12,'EMT &amp; Paramedics'!$T$41*12,-((N7/12)*'EMT &amp; Paramedics'!$T$42))</f>
        <v>239645.86405349607</v>
      </c>
      <c r="R7" s="40">
        <f t="shared" si="0"/>
        <v>183870</v>
      </c>
      <c r="S7" s="10">
        <v>204300</v>
      </c>
      <c r="T7" s="32">
        <f t="shared" si="1"/>
        <v>0.76725713888788316</v>
      </c>
      <c r="W7" s="15" t="s">
        <v>91</v>
      </c>
      <c r="Y7" s="38">
        <v>0.05</v>
      </c>
    </row>
    <row r="8" spans="1:25" s="15" customFormat="1">
      <c r="A8" s="2" t="s">
        <v>21</v>
      </c>
      <c r="B8" s="13">
        <v>11570</v>
      </c>
      <c r="C8" s="62">
        <v>9.9</v>
      </c>
      <c r="D8" s="62">
        <v>16.25</v>
      </c>
      <c r="E8" s="62">
        <v>33790</v>
      </c>
      <c r="F8" s="62">
        <v>4.5999999999999996</v>
      </c>
      <c r="G8" s="62">
        <v>9.82</v>
      </c>
      <c r="H8" s="62">
        <v>12.12</v>
      </c>
      <c r="I8" s="62">
        <v>15.48</v>
      </c>
      <c r="J8" s="62">
        <v>19.45</v>
      </c>
      <c r="K8" s="62">
        <v>24.72</v>
      </c>
      <c r="L8" s="62">
        <v>20420</v>
      </c>
      <c r="M8" s="62">
        <v>25210</v>
      </c>
      <c r="N8" s="12">
        <v>36130</v>
      </c>
      <c r="O8" s="4">
        <v>40510</v>
      </c>
      <c r="P8" s="4">
        <v>48180</v>
      </c>
      <c r="Q8" s="55">
        <f>PV('EMT &amp; Paramedics'!$T$44/12,'EMT &amp; Paramedics'!$T$41*12,-((N8/12)*'EMT &amp; Paramedics'!$T$42))</f>
        <v>136309.90346745614</v>
      </c>
      <c r="R8" s="40">
        <f t="shared" si="0"/>
        <v>109260</v>
      </c>
      <c r="S8" s="10">
        <v>121400</v>
      </c>
      <c r="T8" s="32">
        <f t="shared" si="1"/>
        <v>0.801555846058432</v>
      </c>
      <c r="W8" s="15" t="s">
        <v>93</v>
      </c>
      <c r="Y8" s="38">
        <v>0.06</v>
      </c>
    </row>
    <row r="9" spans="1:25" s="15" customFormat="1">
      <c r="A9" s="2" t="s">
        <v>36</v>
      </c>
      <c r="B9" s="13">
        <v>10500</v>
      </c>
      <c r="C9" s="12">
        <v>5.3</v>
      </c>
      <c r="D9" s="12">
        <v>20.41</v>
      </c>
      <c r="E9" s="12">
        <v>42460</v>
      </c>
      <c r="F9" s="12">
        <v>4</v>
      </c>
      <c r="G9" s="12">
        <v>10.66</v>
      </c>
      <c r="H9" s="12">
        <v>13.68</v>
      </c>
      <c r="I9" s="12">
        <v>18.809999999999999</v>
      </c>
      <c r="J9" s="12">
        <v>25.89</v>
      </c>
      <c r="K9" s="12">
        <v>32.35</v>
      </c>
      <c r="L9" s="12">
        <v>22160</v>
      </c>
      <c r="M9" s="12">
        <v>28440</v>
      </c>
      <c r="N9" s="12">
        <v>36700</v>
      </c>
      <c r="O9" s="4">
        <v>27830</v>
      </c>
      <c r="P9" s="4">
        <v>33990</v>
      </c>
      <c r="Q9" s="55">
        <f>PV('EMT &amp; Paramedics'!$T$44/12,'EMT &amp; Paramedics'!$T$41*12,-((N9/12)*'EMT &amp; Paramedics'!$T$42))</f>
        <v>138460.37800320066</v>
      </c>
      <c r="R9" s="40">
        <f t="shared" si="0"/>
        <v>117990</v>
      </c>
      <c r="S9" s="10">
        <v>131100</v>
      </c>
      <c r="T9" s="32">
        <f t="shared" si="1"/>
        <v>0.85215714200399284</v>
      </c>
      <c r="Y9" s="38"/>
    </row>
    <row r="10" spans="1:25" s="15" customFormat="1">
      <c r="A10" s="2" t="s">
        <v>35</v>
      </c>
      <c r="B10" s="13">
        <v>12940</v>
      </c>
      <c r="C10" s="12">
        <v>7.3</v>
      </c>
      <c r="D10" s="12">
        <v>21.83</v>
      </c>
      <c r="E10" s="12">
        <v>45410</v>
      </c>
      <c r="F10" s="12">
        <v>2.8</v>
      </c>
      <c r="G10" s="12">
        <v>12.42</v>
      </c>
      <c r="H10" s="12">
        <v>16.14</v>
      </c>
      <c r="I10" s="12">
        <v>20.71</v>
      </c>
      <c r="J10" s="12">
        <v>26.99</v>
      </c>
      <c r="K10" s="12">
        <v>34.04</v>
      </c>
      <c r="L10" s="12">
        <v>25820</v>
      </c>
      <c r="M10" s="12">
        <v>33570</v>
      </c>
      <c r="N10" s="12">
        <v>51640</v>
      </c>
      <c r="O10" s="4">
        <v>39990</v>
      </c>
      <c r="P10" s="4">
        <v>50730</v>
      </c>
      <c r="Q10" s="55">
        <f>PV('EMT &amp; Paramedics'!$T$44/12,'EMT &amp; Paramedics'!$T$41*12,-((N10/12)*'EMT &amp; Paramedics'!$T$42))</f>
        <v>194825.44741376789</v>
      </c>
      <c r="R10" s="40">
        <f t="shared" si="0"/>
        <v>189900</v>
      </c>
      <c r="S10" s="10">
        <v>211000</v>
      </c>
      <c r="T10" s="32">
        <f t="shared" si="1"/>
        <v>0.97471866494263815</v>
      </c>
      <c r="Y10" s="38">
        <f>IF($AD8=0,0,(PV($AD8/12,$AC$5*12,-(((Y$4/12)*$AD$6)))))</f>
        <v>0</v>
      </c>
    </row>
    <row r="11" spans="1:25" s="15" customFormat="1">
      <c r="A11" s="2" t="s">
        <v>37</v>
      </c>
      <c r="B11" s="13">
        <v>7590</v>
      </c>
      <c r="C11" s="12">
        <v>11.1</v>
      </c>
      <c r="D11" s="12">
        <v>15.73</v>
      </c>
      <c r="E11" s="12">
        <v>32720</v>
      </c>
      <c r="F11" s="12">
        <v>2.8</v>
      </c>
      <c r="G11" s="12">
        <v>10.31</v>
      </c>
      <c r="H11" s="12">
        <v>12.34</v>
      </c>
      <c r="I11" s="12">
        <v>15.31</v>
      </c>
      <c r="J11" s="12">
        <v>17.77</v>
      </c>
      <c r="K11" s="12">
        <v>21.58</v>
      </c>
      <c r="L11" s="12">
        <v>21450</v>
      </c>
      <c r="M11" s="12">
        <v>25670</v>
      </c>
      <c r="N11" s="12">
        <v>35900</v>
      </c>
      <c r="O11" s="4">
        <v>34310</v>
      </c>
      <c r="P11" s="4">
        <v>43560</v>
      </c>
      <c r="Q11" s="55">
        <f>PV('EMT &amp; Paramedics'!$T$44/12,'EMT &amp; Paramedics'!$T$41*12,-((N11/12)*'EMT &amp; Paramedics'!$T$42))</f>
        <v>135442.16812847147</v>
      </c>
      <c r="R11" s="40">
        <f t="shared" si="0"/>
        <v>134280</v>
      </c>
      <c r="S11" s="10">
        <v>149200</v>
      </c>
      <c r="T11" s="32">
        <f t="shared" si="1"/>
        <v>0.99141945123494246</v>
      </c>
      <c r="Y11" s="38"/>
    </row>
    <row r="12" spans="1:25" s="15" customFormat="1">
      <c r="A12" s="2" t="s">
        <v>34</v>
      </c>
      <c r="B12" s="13">
        <v>8520</v>
      </c>
      <c r="C12" s="12">
        <v>9</v>
      </c>
      <c r="D12" s="12">
        <v>14.65</v>
      </c>
      <c r="E12" s="12">
        <v>30470</v>
      </c>
      <c r="F12" s="12">
        <v>2.2000000000000002</v>
      </c>
      <c r="G12" s="12">
        <v>9.75</v>
      </c>
      <c r="H12" s="12">
        <v>11.59</v>
      </c>
      <c r="I12" s="12">
        <v>13.84</v>
      </c>
      <c r="J12" s="12">
        <v>17.22</v>
      </c>
      <c r="K12" s="12">
        <v>20.92</v>
      </c>
      <c r="L12" s="12">
        <v>20290</v>
      </c>
      <c r="M12" s="12">
        <v>24100</v>
      </c>
      <c r="N12" s="12">
        <v>32810</v>
      </c>
      <c r="O12" s="4">
        <v>34550</v>
      </c>
      <c r="P12" s="4">
        <v>39730</v>
      </c>
      <c r="Q12" s="55">
        <f>PV('EMT &amp; Paramedics'!$T$44/12,'EMT &amp; Paramedics'!$T$41*12,-((N12/12)*'EMT &amp; Paramedics'!$T$42))</f>
        <v>123784.33248733007</v>
      </c>
      <c r="R12" s="40">
        <f t="shared" si="0"/>
        <v>135630</v>
      </c>
      <c r="S12" s="10">
        <v>150700</v>
      </c>
      <c r="T12" s="32">
        <f t="shared" si="1"/>
        <v>1.0956960164072653</v>
      </c>
      <c r="Y12" s="38"/>
    </row>
    <row r="13" spans="1:25" s="15" customFormat="1">
      <c r="A13" s="2" t="s">
        <v>38</v>
      </c>
      <c r="B13" s="13">
        <v>3030</v>
      </c>
      <c r="C13" s="12">
        <v>14.1</v>
      </c>
      <c r="D13" s="12">
        <v>16.350000000000001</v>
      </c>
      <c r="E13" s="12">
        <v>34020</v>
      </c>
      <c r="F13" s="12">
        <v>6.8</v>
      </c>
      <c r="G13" s="12">
        <v>10.48</v>
      </c>
      <c r="H13" s="12">
        <v>12.23</v>
      </c>
      <c r="I13" s="12">
        <v>14.78</v>
      </c>
      <c r="J13" s="12">
        <v>19.989999999999998</v>
      </c>
      <c r="K13" s="12">
        <v>25.7</v>
      </c>
      <c r="L13" s="12">
        <v>21800</v>
      </c>
      <c r="M13" s="12">
        <v>25440</v>
      </c>
      <c r="N13" s="12">
        <v>35070</v>
      </c>
      <c r="O13" s="4">
        <v>29200</v>
      </c>
      <c r="P13" s="4">
        <v>34290</v>
      </c>
      <c r="Q13" s="55">
        <f>PV('EMT &amp; Paramedics'!$T$44/12,'EMT &amp; Paramedics'!$T$41*12,-((N13/12)*'EMT &amp; Paramedics'!$T$42))</f>
        <v>132310.77538343999</v>
      </c>
      <c r="R13" s="40">
        <f t="shared" si="0"/>
        <v>174600</v>
      </c>
      <c r="S13" s="10">
        <v>194000</v>
      </c>
      <c r="T13" s="32">
        <f t="shared" si="1"/>
        <v>1.3196204125779232</v>
      </c>
      <c r="Y13" s="38"/>
    </row>
    <row r="14" spans="1:25" s="15" customFormat="1">
      <c r="A14" s="2" t="s">
        <v>16</v>
      </c>
      <c r="B14" s="13">
        <v>7800</v>
      </c>
      <c r="C14" s="62">
        <v>8.4</v>
      </c>
      <c r="D14" s="62">
        <v>19.18</v>
      </c>
      <c r="E14" s="62">
        <v>39890</v>
      </c>
      <c r="F14" s="62">
        <v>3.5</v>
      </c>
      <c r="G14" s="62">
        <v>11.89</v>
      </c>
      <c r="H14" s="62">
        <v>14.88</v>
      </c>
      <c r="I14" s="62">
        <v>18.23</v>
      </c>
      <c r="J14" s="62">
        <v>22.66</v>
      </c>
      <c r="K14" s="62">
        <v>27.71</v>
      </c>
      <c r="L14" s="62">
        <v>24740</v>
      </c>
      <c r="M14" s="62">
        <v>30960</v>
      </c>
      <c r="N14" s="12">
        <v>40340</v>
      </c>
      <c r="O14" s="4">
        <v>42750</v>
      </c>
      <c r="P14" s="4">
        <v>57160</v>
      </c>
      <c r="Q14" s="55">
        <f>PV('EMT &amp; Paramedics'!$T$44/12,'EMT &amp; Paramedics'!$T$41*12,-((N14/12)*'EMT &amp; Paramedics'!$T$42))</f>
        <v>152193.23293321839</v>
      </c>
      <c r="R14" s="40">
        <f t="shared" si="0"/>
        <v>201330</v>
      </c>
      <c r="S14" s="10">
        <v>223700</v>
      </c>
      <c r="T14" s="32">
        <f t="shared" si="1"/>
        <v>1.3228577652223379</v>
      </c>
      <c r="Y14" s="38"/>
    </row>
    <row r="15" spans="1:25" s="15" customFormat="1">
      <c r="A15" s="2" t="s">
        <v>95</v>
      </c>
      <c r="B15" s="13">
        <v>28230</v>
      </c>
      <c r="C15" s="12">
        <v>5.7</v>
      </c>
      <c r="D15" s="12">
        <v>16.899999999999999</v>
      </c>
      <c r="E15" s="12">
        <v>35150</v>
      </c>
      <c r="F15" s="12">
        <v>1.9</v>
      </c>
      <c r="G15" s="12">
        <v>9.58</v>
      </c>
      <c r="H15" s="12">
        <v>12.42</v>
      </c>
      <c r="I15" s="12">
        <v>16.05</v>
      </c>
      <c r="J15" s="12">
        <v>20.53</v>
      </c>
      <c r="K15" s="12">
        <v>25.9</v>
      </c>
      <c r="L15" s="12">
        <v>19930</v>
      </c>
      <c r="M15" s="12">
        <v>25840</v>
      </c>
      <c r="N15" s="12">
        <v>43170</v>
      </c>
      <c r="O15" s="5" t="s">
        <v>65</v>
      </c>
      <c r="P15" s="5" t="s">
        <v>66</v>
      </c>
      <c r="Q15" s="55">
        <f>PV('EMT &amp; Paramedics'!$T$44/12,'EMT &amp; Paramedics'!$T$41*12,-((N15/12)*'EMT &amp; Paramedics'!$T$42))</f>
        <v>162870.15036507283</v>
      </c>
      <c r="R15" s="40">
        <f t="shared" si="0"/>
        <v>221580</v>
      </c>
      <c r="S15" s="10">
        <v>246200</v>
      </c>
      <c r="T15" s="32">
        <f t="shared" si="1"/>
        <v>1.3604702857050801</v>
      </c>
      <c r="Y15" s="38"/>
    </row>
    <row r="16" spans="1:25" s="15" customFormat="1">
      <c r="A16" s="2" t="s">
        <v>32</v>
      </c>
      <c r="B16" s="13">
        <v>9200</v>
      </c>
      <c r="C16" s="12">
        <v>11.7</v>
      </c>
      <c r="D16" s="12">
        <v>19.03</v>
      </c>
      <c r="E16" s="12">
        <v>39580</v>
      </c>
      <c r="F16" s="12">
        <v>2.5</v>
      </c>
      <c r="G16" s="12">
        <v>12.14</v>
      </c>
      <c r="H16" s="12">
        <v>14.97</v>
      </c>
      <c r="I16" s="12">
        <v>18.75</v>
      </c>
      <c r="J16" s="12">
        <v>22.27</v>
      </c>
      <c r="K16" s="12">
        <v>26.44</v>
      </c>
      <c r="L16" s="12">
        <v>25250</v>
      </c>
      <c r="M16" s="12">
        <v>31130</v>
      </c>
      <c r="N16" s="12">
        <v>43010</v>
      </c>
      <c r="O16" s="62">
        <v>43930</v>
      </c>
      <c r="P16" s="62">
        <v>53830</v>
      </c>
      <c r="Q16" s="55">
        <f>PV('EMT &amp; Paramedics'!$T$44/12,'EMT &amp; Paramedics'!$T$41*12,-((N16/12)*'EMT &amp; Paramedics'!$T$42))</f>
        <v>162266.50839012698</v>
      </c>
      <c r="R16" s="40">
        <f t="shared" si="0"/>
        <v>227700</v>
      </c>
      <c r="S16" s="10">
        <v>253000</v>
      </c>
      <c r="T16" s="32">
        <f t="shared" si="1"/>
        <v>1.4032470548546929</v>
      </c>
      <c r="Y16" s="38"/>
    </row>
    <row r="17" spans="1:39" s="15" customFormat="1">
      <c r="A17" s="2" t="s">
        <v>31</v>
      </c>
      <c r="B17" s="13">
        <v>14450</v>
      </c>
      <c r="C17" s="12">
        <v>6.9</v>
      </c>
      <c r="D17" s="12">
        <v>23.47</v>
      </c>
      <c r="E17" s="12">
        <v>48810</v>
      </c>
      <c r="F17" s="12">
        <v>2.1</v>
      </c>
      <c r="G17" s="12">
        <v>14.7</v>
      </c>
      <c r="H17" s="12">
        <v>17.850000000000001</v>
      </c>
      <c r="I17" s="12">
        <v>23.27</v>
      </c>
      <c r="J17" s="12">
        <v>29.08</v>
      </c>
      <c r="K17" s="12">
        <v>33.57</v>
      </c>
      <c r="L17" s="12">
        <v>30580</v>
      </c>
      <c r="M17" s="12">
        <v>37140</v>
      </c>
      <c r="N17" s="12">
        <v>50870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191920.42040934108</v>
      </c>
      <c r="R17" s="40">
        <f t="shared" si="0"/>
        <v>295560</v>
      </c>
      <c r="S17" s="10">
        <v>328400</v>
      </c>
      <c r="T17" s="32">
        <f t="shared" si="1"/>
        <v>1.5400133001460152</v>
      </c>
      <c r="Y17" s="38"/>
    </row>
    <row r="18" spans="1:39" s="15" customFormat="1">
      <c r="A18" s="256" t="s">
        <v>20</v>
      </c>
      <c r="B18" s="13">
        <v>3880</v>
      </c>
      <c r="C18" s="12">
        <v>10.5</v>
      </c>
      <c r="D18" s="12">
        <v>26.97</v>
      </c>
      <c r="E18" s="12">
        <v>56090</v>
      </c>
      <c r="F18" s="12">
        <v>1.9</v>
      </c>
      <c r="G18" s="12">
        <v>14.81</v>
      </c>
      <c r="H18" s="12">
        <v>20.149999999999999</v>
      </c>
      <c r="I18" s="12">
        <v>28.2</v>
      </c>
      <c r="J18" s="12">
        <v>33.630000000000003</v>
      </c>
      <c r="K18" s="12">
        <v>37.020000000000003</v>
      </c>
      <c r="L18" s="12">
        <v>30800</v>
      </c>
      <c r="M18" s="12">
        <v>41920</v>
      </c>
      <c r="N18" s="12">
        <v>63770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240589.05463934896</v>
      </c>
      <c r="R18" s="40">
        <f t="shared" si="0"/>
        <v>521100</v>
      </c>
      <c r="S18" s="10">
        <v>579000</v>
      </c>
      <c r="T18" s="32">
        <f t="shared" si="1"/>
        <v>2.1659339440073295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4:S24"/>
    <mergeCell ref="A2:P2"/>
    <mergeCell ref="A3:P3"/>
    <mergeCell ref="A23:T23"/>
    <mergeCell ref="A25:S25"/>
    <mergeCell ref="A27:S27"/>
    <mergeCell ref="A26:S26"/>
    <mergeCell ref="A19:S19"/>
    <mergeCell ref="A20:S20"/>
    <mergeCell ref="A21:S21"/>
    <mergeCell ref="A22:S22"/>
  </mergeCells>
  <phoneticPr fontId="0" type="noConversion"/>
  <conditionalFormatting sqref="T5:T18">
    <cfRule type="cellIs" dxfId="89" priority="1" stopIfTrue="1" operator="greaterThan">
      <formula>6</formula>
    </cfRule>
    <cfRule type="cellIs" dxfId="88" priority="2" stopIfTrue="1" operator="between">
      <formula>4</formula>
      <formula>6</formula>
    </cfRule>
    <cfRule type="cellIs" dxfId="87" priority="3" stopIfTrue="1" operator="between">
      <formula>3</formula>
      <formula>4</formula>
    </cfRule>
    <cfRule type="cellIs" dxfId="86" priority="4" stopIfTrue="1" operator="between">
      <formula>2</formula>
      <formula>3</formula>
    </cfRule>
    <cfRule type="cellIs" dxfId="85" priority="5" stopIfTrue="1" operator="between">
      <formula>1</formula>
      <formula>2</formula>
    </cfRule>
    <cfRule type="cellIs" dxfId="84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AM34"/>
  <sheetViews>
    <sheetView topLeftCell="A8" workbookViewId="0">
      <selection activeCell="A27" sqref="A27:S27"/>
    </sheetView>
  </sheetViews>
  <sheetFormatPr defaultRowHeight="13.2"/>
  <cols>
    <col min="1" max="1" width="37.6640625" customWidth="1"/>
    <col min="2" max="2" width="12.6640625" customWidth="1"/>
    <col min="3" max="3" width="15.554687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0" hidden="1" customWidth="1"/>
    <col min="25" max="25" width="9.109375" style="52" customWidth="1"/>
  </cols>
  <sheetData>
    <row r="1" spans="1:25">
      <c r="A1" s="33" t="s">
        <v>168</v>
      </c>
    </row>
    <row r="2" spans="1:25" ht="12.75" customHeight="1">
      <c r="A2" s="207" t="s">
        <v>68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96</v>
      </c>
      <c r="B5" s="13">
        <v>120</v>
      </c>
      <c r="C5" s="67">
        <v>34.6</v>
      </c>
      <c r="D5" s="67">
        <v>26.78</v>
      </c>
      <c r="E5" s="67">
        <v>55700</v>
      </c>
      <c r="F5" s="67">
        <v>4.8</v>
      </c>
      <c r="G5" s="67">
        <v>18.21</v>
      </c>
      <c r="H5" s="67">
        <v>23.74</v>
      </c>
      <c r="I5" s="67">
        <v>26.06</v>
      </c>
      <c r="J5" s="67">
        <v>28.37</v>
      </c>
      <c r="K5" s="67">
        <v>39.79</v>
      </c>
      <c r="L5" s="67">
        <v>37880</v>
      </c>
      <c r="M5" s="67">
        <v>49380</v>
      </c>
      <c r="N5" s="12">
        <v>58510</v>
      </c>
      <c r="O5" s="63" t="s">
        <v>51</v>
      </c>
      <c r="P5" s="63" t="s">
        <v>52</v>
      </c>
      <c r="Q5" s="55">
        <f>PV('EMT &amp; Paramedics'!$T$44/12,'EMT &amp; Paramedics'!$T$41*12,-((N5/12)*'EMT &amp; Paramedics'!$T$42))</f>
        <v>220744.32471300467</v>
      </c>
      <c r="R5" s="40">
        <f t="shared" ref="R5:R18" si="0">S5*0.9</f>
        <v>127620</v>
      </c>
      <c r="S5" s="10">
        <v>141800</v>
      </c>
      <c r="T5" s="32">
        <f t="shared" ref="T5:T17" si="1">R5/Q5</f>
        <v>0.57813490863659589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21</v>
      </c>
      <c r="B6" s="13">
        <v>280</v>
      </c>
      <c r="C6" s="4">
        <v>37.9</v>
      </c>
      <c r="D6" s="4">
        <v>18.59</v>
      </c>
      <c r="E6" s="4">
        <v>38680</v>
      </c>
      <c r="F6" s="4">
        <v>4.5</v>
      </c>
      <c r="G6" s="4">
        <v>11.04</v>
      </c>
      <c r="H6" s="4">
        <v>13.2</v>
      </c>
      <c r="I6" s="4">
        <v>15.41</v>
      </c>
      <c r="J6" s="4">
        <v>25.16</v>
      </c>
      <c r="K6" s="4">
        <v>29.09</v>
      </c>
      <c r="L6" s="4">
        <v>22960</v>
      </c>
      <c r="M6" s="4">
        <v>27450</v>
      </c>
      <c r="N6" s="12">
        <v>44150</v>
      </c>
      <c r="O6" s="4">
        <v>40510</v>
      </c>
      <c r="P6" s="4">
        <v>48180</v>
      </c>
      <c r="Q6" s="55">
        <f>PV('EMT &amp; Paramedics'!$T$44/12,'EMT &amp; Paramedics'!$T$41*12,-((N6/12)*'EMT &amp; Paramedics'!$T$42))</f>
        <v>166567.45746161605</v>
      </c>
      <c r="R6" s="40">
        <f t="shared" si="0"/>
        <v>109260</v>
      </c>
      <c r="S6" s="10">
        <v>121400</v>
      </c>
      <c r="T6" s="32">
        <f t="shared" si="1"/>
        <v>0.65595045794090945</v>
      </c>
      <c r="W6" s="15" t="s">
        <v>90</v>
      </c>
      <c r="Y6" s="38">
        <v>0.3</v>
      </c>
    </row>
    <row r="7" spans="1:25" s="15" customFormat="1">
      <c r="A7" s="2" t="s">
        <v>33</v>
      </c>
      <c r="B7" s="13">
        <v>210</v>
      </c>
      <c r="C7" s="12">
        <v>18.399999999999999</v>
      </c>
      <c r="D7" s="12">
        <v>18.7</v>
      </c>
      <c r="E7" s="12">
        <v>38890</v>
      </c>
      <c r="F7" s="12">
        <v>4.8</v>
      </c>
      <c r="G7" s="12">
        <v>10.02</v>
      </c>
      <c r="H7" s="12">
        <v>11.5</v>
      </c>
      <c r="I7" s="12">
        <v>17.68</v>
      </c>
      <c r="J7" s="12">
        <v>22.65</v>
      </c>
      <c r="K7" s="12">
        <v>30.56</v>
      </c>
      <c r="L7" s="12">
        <v>20840</v>
      </c>
      <c r="M7" s="12">
        <v>23910</v>
      </c>
      <c r="N7" s="12">
        <v>46760</v>
      </c>
      <c r="O7" s="4">
        <v>34390</v>
      </c>
      <c r="P7" s="4">
        <v>47780</v>
      </c>
      <c r="Q7" s="55">
        <f>PV('EMT &amp; Paramedics'!$T$44/12,'EMT &amp; Paramedics'!$T$41*12,-((N7/12)*'EMT &amp; Paramedics'!$T$42))</f>
        <v>176414.36717791998</v>
      </c>
      <c r="R7" s="40">
        <f t="shared" si="0"/>
        <v>129690</v>
      </c>
      <c r="S7" s="10">
        <v>144100</v>
      </c>
      <c r="T7" s="32">
        <f t="shared" si="1"/>
        <v>0.73514420664618063</v>
      </c>
      <c r="W7" s="15" t="s">
        <v>91</v>
      </c>
      <c r="Y7" s="38">
        <v>0.05</v>
      </c>
    </row>
    <row r="8" spans="1:25" s="15" customFormat="1">
      <c r="A8" s="2" t="s">
        <v>36</v>
      </c>
      <c r="B8" s="13">
        <v>1860</v>
      </c>
      <c r="C8" s="12">
        <v>11.3</v>
      </c>
      <c r="D8" s="12">
        <v>22.76</v>
      </c>
      <c r="E8" s="12">
        <v>47350</v>
      </c>
      <c r="F8" s="12">
        <v>7</v>
      </c>
      <c r="G8" s="12">
        <v>8.18</v>
      </c>
      <c r="H8" s="12">
        <v>14.5</v>
      </c>
      <c r="I8" s="12">
        <v>20.46</v>
      </c>
      <c r="J8" s="12">
        <v>29.72</v>
      </c>
      <c r="K8" s="12">
        <v>38.799999999999997</v>
      </c>
      <c r="L8" s="12">
        <v>17010</v>
      </c>
      <c r="M8" s="12">
        <v>30160</v>
      </c>
      <c r="N8" s="12">
        <v>38020</v>
      </c>
      <c r="O8" s="4">
        <v>27830</v>
      </c>
      <c r="P8" s="4">
        <v>33990</v>
      </c>
      <c r="Q8" s="55">
        <f>PV('EMT &amp; Paramedics'!$T$44/12,'EMT &amp; Paramedics'!$T$41*12,-((N8/12)*'EMT &amp; Paramedics'!$T$42))</f>
        <v>143440.4242965038</v>
      </c>
      <c r="R8" s="40">
        <f t="shared" si="0"/>
        <v>117990</v>
      </c>
      <c r="S8" s="10">
        <v>131100</v>
      </c>
      <c r="T8" s="32">
        <f t="shared" si="1"/>
        <v>0.82257146532210779</v>
      </c>
      <c r="W8" s="15" t="s">
        <v>93</v>
      </c>
      <c r="Y8" s="38">
        <v>0.06</v>
      </c>
    </row>
    <row r="9" spans="1:25" s="15" customFormat="1">
      <c r="A9" s="2" t="s">
        <v>34</v>
      </c>
      <c r="B9" s="13" t="s">
        <v>98</v>
      </c>
      <c r="C9" s="12" t="s">
        <v>24</v>
      </c>
      <c r="D9" s="12">
        <v>19.809999999999999</v>
      </c>
      <c r="E9" s="12">
        <v>41210</v>
      </c>
      <c r="F9" s="12">
        <v>3.8</v>
      </c>
      <c r="G9" s="12">
        <v>12.24</v>
      </c>
      <c r="H9" s="12">
        <v>14.33</v>
      </c>
      <c r="I9" s="12">
        <v>18.77</v>
      </c>
      <c r="J9" s="12">
        <v>22.76</v>
      </c>
      <c r="K9" s="12">
        <v>28.99</v>
      </c>
      <c r="L9" s="12">
        <v>25460</v>
      </c>
      <c r="M9" s="12">
        <v>29800</v>
      </c>
      <c r="N9" s="12">
        <v>40030</v>
      </c>
      <c r="O9" s="4">
        <v>34550</v>
      </c>
      <c r="P9" s="4">
        <v>39730</v>
      </c>
      <c r="Q9" s="55">
        <f>PV('EMT &amp; Paramedics'!$T$44/12,'EMT &amp; Paramedics'!$T$41*12,-((N9/12)*'EMT &amp; Paramedics'!$T$42))</f>
        <v>151023.67660676086</v>
      </c>
      <c r="R9" s="40">
        <f t="shared" si="0"/>
        <v>135630</v>
      </c>
      <c r="S9" s="10">
        <v>150700</v>
      </c>
      <c r="T9" s="32">
        <f t="shared" si="1"/>
        <v>0.89807110412996183</v>
      </c>
      <c r="Y9" s="38"/>
    </row>
    <row r="10" spans="1:25" s="15" customFormat="1">
      <c r="A10" s="2" t="s">
        <v>37</v>
      </c>
      <c r="B10" s="13">
        <v>220</v>
      </c>
      <c r="C10" s="12">
        <v>12.6</v>
      </c>
      <c r="D10" s="12">
        <v>22.46</v>
      </c>
      <c r="E10" s="12">
        <v>46710</v>
      </c>
      <c r="F10" s="12">
        <v>21.1</v>
      </c>
      <c r="G10" s="12">
        <v>10.26</v>
      </c>
      <c r="H10" s="12">
        <v>11.66</v>
      </c>
      <c r="I10" s="12">
        <v>15.86</v>
      </c>
      <c r="J10" s="12">
        <v>23.09</v>
      </c>
      <c r="K10" s="12">
        <v>36.909999999999997</v>
      </c>
      <c r="L10" s="12">
        <v>21340</v>
      </c>
      <c r="M10" s="12">
        <v>24250</v>
      </c>
      <c r="N10" s="12">
        <v>36150</v>
      </c>
      <c r="O10" s="4">
        <v>34310</v>
      </c>
      <c r="P10" s="4">
        <v>43560</v>
      </c>
      <c r="Q10" s="55">
        <f>PV('EMT &amp; Paramedics'!$T$44/12,'EMT &amp; Paramedics'!$T$41*12,-((N10/12)*'EMT &amp; Paramedics'!$T$42))</f>
        <v>136385.35871432436</v>
      </c>
      <c r="R10" s="40">
        <f t="shared" si="0"/>
        <v>134280</v>
      </c>
      <c r="S10" s="10">
        <v>149200</v>
      </c>
      <c r="T10" s="32">
        <f t="shared" si="1"/>
        <v>0.98456316180731474</v>
      </c>
      <c r="Y10" s="38">
        <f>IF($AD8=0,0,(PV($AD8/12,$AC$5*12,-(((Y$4/12)*$AD$6)))))</f>
        <v>0</v>
      </c>
    </row>
    <row r="11" spans="1:25" s="15" customFormat="1">
      <c r="A11" s="2" t="s">
        <v>38</v>
      </c>
      <c r="B11" s="13">
        <v>40</v>
      </c>
      <c r="C11" s="12">
        <v>18.600000000000001</v>
      </c>
      <c r="D11" s="12">
        <v>18.920000000000002</v>
      </c>
      <c r="E11" s="12">
        <v>39340</v>
      </c>
      <c r="F11" s="12">
        <v>5.9</v>
      </c>
      <c r="G11" s="12">
        <v>10.29</v>
      </c>
      <c r="H11" s="12">
        <v>15.97</v>
      </c>
      <c r="I11" s="12">
        <v>18.71</v>
      </c>
      <c r="J11" s="12">
        <v>21.51</v>
      </c>
      <c r="K11" s="12">
        <v>26.89</v>
      </c>
      <c r="L11" s="12">
        <v>21400</v>
      </c>
      <c r="M11" s="12">
        <v>33220</v>
      </c>
      <c r="N11" s="12">
        <v>43950</v>
      </c>
      <c r="O11" s="4">
        <v>29200</v>
      </c>
      <c r="P11" s="4">
        <v>34290</v>
      </c>
      <c r="Q11" s="55">
        <f>PV('EMT &amp; Paramedics'!$T$44/12,'EMT &amp; Paramedics'!$T$41*12,-((N11/12)*'EMT &amp; Paramedics'!$T$42))</f>
        <v>165812.90499293376</v>
      </c>
      <c r="R11" s="40">
        <f t="shared" si="0"/>
        <v>174600</v>
      </c>
      <c r="S11" s="10">
        <v>194000</v>
      </c>
      <c r="T11" s="32">
        <f t="shared" si="1"/>
        <v>1.0529940357021108</v>
      </c>
      <c r="Y11" s="38"/>
    </row>
    <row r="12" spans="1:25" s="15" customFormat="1">
      <c r="A12" s="2" t="s">
        <v>16</v>
      </c>
      <c r="B12" s="13">
        <v>180</v>
      </c>
      <c r="C12" s="62">
        <v>19.2</v>
      </c>
      <c r="D12" s="62">
        <v>24.5</v>
      </c>
      <c r="E12" s="62">
        <v>50960</v>
      </c>
      <c r="F12" s="62">
        <v>6.2</v>
      </c>
      <c r="G12" s="62">
        <v>13.05</v>
      </c>
      <c r="H12" s="62">
        <v>18.09</v>
      </c>
      <c r="I12" s="62">
        <v>21.82</v>
      </c>
      <c r="J12" s="62">
        <v>28.08</v>
      </c>
      <c r="K12" s="62">
        <v>37.049999999999997</v>
      </c>
      <c r="L12" s="62">
        <v>27140</v>
      </c>
      <c r="M12" s="62">
        <v>37620</v>
      </c>
      <c r="N12" s="12">
        <v>50060</v>
      </c>
      <c r="O12" s="4">
        <v>42750</v>
      </c>
      <c r="P12" s="4">
        <v>57160</v>
      </c>
      <c r="Q12" s="55">
        <f>PV('EMT &amp; Paramedics'!$T$44/12,'EMT &amp; Paramedics'!$T$41*12,-((N12/12)*'EMT &amp; Paramedics'!$T$42))</f>
        <v>188864.48291117782</v>
      </c>
      <c r="R12" s="40">
        <f t="shared" si="0"/>
        <v>201330</v>
      </c>
      <c r="S12" s="10">
        <v>223700</v>
      </c>
      <c r="T12" s="32">
        <f t="shared" si="1"/>
        <v>1.0660024420509211</v>
      </c>
      <c r="Y12" s="38"/>
    </row>
    <row r="13" spans="1:25" s="15" customFormat="1" ht="26.4">
      <c r="A13" s="2" t="s">
        <v>22</v>
      </c>
      <c r="B13" s="13">
        <v>1130</v>
      </c>
      <c r="C13" s="12">
        <v>8.6999999999999993</v>
      </c>
      <c r="D13" s="12">
        <v>18.22</v>
      </c>
      <c r="E13" s="12">
        <v>37890</v>
      </c>
      <c r="F13" s="12">
        <v>3.2</v>
      </c>
      <c r="G13" s="12">
        <v>9.99</v>
      </c>
      <c r="H13" s="12">
        <v>12.83</v>
      </c>
      <c r="I13" s="12">
        <v>17.559999999999999</v>
      </c>
      <c r="J13" s="12">
        <v>23.07</v>
      </c>
      <c r="K13" s="12">
        <v>27.72</v>
      </c>
      <c r="L13" s="12">
        <v>20780</v>
      </c>
      <c r="M13" s="12">
        <v>26690</v>
      </c>
      <c r="N13" s="12">
        <v>40160</v>
      </c>
      <c r="O13" s="4">
        <v>39950</v>
      </c>
      <c r="P13" s="4">
        <v>47380</v>
      </c>
      <c r="Q13" s="55">
        <f>PV('EMT &amp; Paramedics'!$T$44/12,'EMT &amp; Paramedics'!$T$41*12,-((N13/12)*'EMT &amp; Paramedics'!$T$42))</f>
        <v>151514.13571140432</v>
      </c>
      <c r="R13" s="40">
        <f t="shared" si="0"/>
        <v>183870</v>
      </c>
      <c r="S13" s="10">
        <v>204300</v>
      </c>
      <c r="T13" s="32">
        <f t="shared" si="1"/>
        <v>1.2135501360099188</v>
      </c>
      <c r="Y13" s="38"/>
    </row>
    <row r="14" spans="1:25" s="15" customFormat="1">
      <c r="A14" s="2" t="s">
        <v>95</v>
      </c>
      <c r="B14" s="13">
        <v>180</v>
      </c>
      <c r="C14" s="12">
        <v>20.9</v>
      </c>
      <c r="D14" s="12">
        <v>18.059999999999999</v>
      </c>
      <c r="E14" s="12">
        <v>37570</v>
      </c>
      <c r="F14" s="12">
        <v>3.1</v>
      </c>
      <c r="G14" s="12">
        <v>12.51</v>
      </c>
      <c r="H14" s="12">
        <v>13.98</v>
      </c>
      <c r="I14" s="12">
        <v>17.04</v>
      </c>
      <c r="J14" s="12">
        <v>21.16</v>
      </c>
      <c r="K14" s="12">
        <v>24.37</v>
      </c>
      <c r="L14" s="12">
        <v>26010</v>
      </c>
      <c r="M14" s="12">
        <v>29080</v>
      </c>
      <c r="N14" s="12">
        <v>46790</v>
      </c>
      <c r="O14" s="63" t="s">
        <v>65</v>
      </c>
      <c r="P14" s="63" t="s">
        <v>66</v>
      </c>
      <c r="Q14" s="55">
        <f>PV('EMT &amp; Paramedics'!$T$44/12,'EMT &amp; Paramedics'!$T$41*12,-((N14/12)*'EMT &amp; Paramedics'!$T$42))</f>
        <v>176527.5500482223</v>
      </c>
      <c r="R14" s="40">
        <f t="shared" si="0"/>
        <v>221580</v>
      </c>
      <c r="S14" s="10">
        <v>246200</v>
      </c>
      <c r="T14" s="32">
        <f t="shared" si="1"/>
        <v>1.2552148372277905</v>
      </c>
      <c r="Y14" s="38"/>
    </row>
    <row r="15" spans="1:25" s="15" customFormat="1">
      <c r="A15" s="2" t="s">
        <v>32</v>
      </c>
      <c r="B15" s="13">
        <v>210</v>
      </c>
      <c r="C15" s="12">
        <v>14.4</v>
      </c>
      <c r="D15" s="12">
        <v>18</v>
      </c>
      <c r="E15" s="12">
        <v>37430</v>
      </c>
      <c r="F15" s="12">
        <v>7.4</v>
      </c>
      <c r="G15" s="12">
        <v>6.7</v>
      </c>
      <c r="H15" s="12">
        <v>13.18</v>
      </c>
      <c r="I15" s="12">
        <v>17.57</v>
      </c>
      <c r="J15" s="12">
        <v>22.39</v>
      </c>
      <c r="K15" s="12">
        <v>27.27</v>
      </c>
      <c r="L15" s="12">
        <v>13950</v>
      </c>
      <c r="M15" s="12">
        <v>27420</v>
      </c>
      <c r="N15" s="12">
        <v>44770</v>
      </c>
      <c r="O15" s="62">
        <v>43930</v>
      </c>
      <c r="P15" s="62">
        <v>53830</v>
      </c>
      <c r="Q15" s="55">
        <f>PV('EMT &amp; Paramedics'!$T$44/12,'EMT &amp; Paramedics'!$T$41*12,-((N15/12)*'EMT &amp; Paramedics'!$T$42))</f>
        <v>168906.57011453118</v>
      </c>
      <c r="R15" s="40">
        <f t="shared" si="0"/>
        <v>227700</v>
      </c>
      <c r="S15" s="10">
        <v>253000</v>
      </c>
      <c r="T15" s="32">
        <f t="shared" si="1"/>
        <v>1.3480825514697417</v>
      </c>
      <c r="Y15" s="38"/>
    </row>
    <row r="16" spans="1:25" s="15" customFormat="1">
      <c r="A16" s="2" t="s">
        <v>35</v>
      </c>
      <c r="B16" s="13">
        <v>510</v>
      </c>
      <c r="C16" s="12">
        <v>12.2</v>
      </c>
      <c r="D16" s="12">
        <v>16.63</v>
      </c>
      <c r="E16" s="12">
        <v>34590</v>
      </c>
      <c r="F16" s="12">
        <v>4.3</v>
      </c>
      <c r="G16" s="12">
        <v>8.2799999999999994</v>
      </c>
      <c r="H16" s="12">
        <v>10.56</v>
      </c>
      <c r="I16" s="12">
        <v>16.739999999999998</v>
      </c>
      <c r="J16" s="12">
        <v>21.43</v>
      </c>
      <c r="K16" s="12">
        <v>26.12</v>
      </c>
      <c r="L16" s="12">
        <v>17210</v>
      </c>
      <c r="M16" s="12">
        <v>21960</v>
      </c>
      <c r="N16" s="12">
        <v>36190</v>
      </c>
      <c r="O16" s="62">
        <v>39990</v>
      </c>
      <c r="P16" s="62">
        <v>50730</v>
      </c>
      <c r="Q16" s="55">
        <f>PV('EMT &amp; Paramedics'!$T$44/12,'EMT &amp; Paramedics'!$T$41*12,-((N16/12)*'EMT &amp; Paramedics'!$T$42))</f>
        <v>136536.26920806081</v>
      </c>
      <c r="R16" s="40">
        <f t="shared" si="0"/>
        <v>189900</v>
      </c>
      <c r="S16" s="10">
        <v>211000</v>
      </c>
      <c r="T16" s="32">
        <f t="shared" si="1"/>
        <v>1.3908392334246431</v>
      </c>
      <c r="Y16" s="38"/>
    </row>
    <row r="17" spans="1:39" s="15" customFormat="1">
      <c r="A17" s="256" t="s">
        <v>20</v>
      </c>
      <c r="B17" s="13">
        <v>550</v>
      </c>
      <c r="C17" s="12">
        <v>10.6</v>
      </c>
      <c r="D17" s="12">
        <v>20.71</v>
      </c>
      <c r="E17" s="12">
        <v>43080</v>
      </c>
      <c r="F17" s="12">
        <v>13.1</v>
      </c>
      <c r="G17" s="12">
        <v>7.34</v>
      </c>
      <c r="H17" s="12">
        <v>14.01</v>
      </c>
      <c r="I17" s="12">
        <v>17.47</v>
      </c>
      <c r="J17" s="12">
        <v>27.04</v>
      </c>
      <c r="K17" s="12">
        <v>37.549999999999997</v>
      </c>
      <c r="L17" s="12">
        <v>15270</v>
      </c>
      <c r="M17" s="12">
        <v>29140</v>
      </c>
      <c r="N17" s="12">
        <v>33950</v>
      </c>
      <c r="O17" s="4">
        <v>45040</v>
      </c>
      <c r="P17" s="4">
        <v>51470</v>
      </c>
      <c r="Q17" s="55">
        <f>PV('EMT &amp; Paramedics'!$T$44/12,'EMT &amp; Paramedics'!$T$41*12,-((N17/12)*'EMT &amp; Paramedics'!$T$42))</f>
        <v>128085.28155881913</v>
      </c>
      <c r="R17" s="40">
        <f t="shared" si="0"/>
        <v>521100</v>
      </c>
      <c r="S17" s="10">
        <v>579000</v>
      </c>
      <c r="T17" s="32">
        <f t="shared" si="1"/>
        <v>4.0683831401869641</v>
      </c>
      <c r="Y17" s="38"/>
    </row>
    <row r="18" spans="1:39" s="15" customFormat="1">
      <c r="A18" s="2" t="s">
        <v>31</v>
      </c>
      <c r="B18" s="13" t="s">
        <v>98</v>
      </c>
      <c r="C18" s="12" t="s">
        <v>24</v>
      </c>
      <c r="D18" s="12">
        <v>23.69</v>
      </c>
      <c r="E18" s="12">
        <v>49270</v>
      </c>
      <c r="F18" s="12">
        <v>1.6</v>
      </c>
      <c r="G18" s="12">
        <v>14.72</v>
      </c>
      <c r="H18" s="12">
        <v>19.34</v>
      </c>
      <c r="I18" s="12">
        <v>24.1</v>
      </c>
      <c r="J18" s="12">
        <v>27.81</v>
      </c>
      <c r="K18" s="12">
        <v>32.78</v>
      </c>
      <c r="L18" s="12">
        <v>30630</v>
      </c>
      <c r="M18" s="12">
        <v>40230</v>
      </c>
      <c r="N18" s="12"/>
      <c r="O18" s="4">
        <v>54170</v>
      </c>
      <c r="P18" s="4">
        <v>73340</v>
      </c>
      <c r="Q18" s="55">
        <f>PV('EMT &amp; Paramedics'!$T$44/12,'EMT &amp; Paramedics'!$T$41*12,-((N18/12)*'EMT &amp; Paramedics'!$T$42))</f>
        <v>0</v>
      </c>
      <c r="R18" s="40">
        <f t="shared" si="0"/>
        <v>295560</v>
      </c>
      <c r="S18" s="10">
        <v>328400</v>
      </c>
      <c r="T18" s="32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  <c r="Y19" s="54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Y20" s="54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Y21" s="54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4:S24"/>
    <mergeCell ref="A2:P2"/>
    <mergeCell ref="A3:P3"/>
    <mergeCell ref="A23:T23"/>
    <mergeCell ref="A25:S25"/>
    <mergeCell ref="A27:S27"/>
    <mergeCell ref="A26:S26"/>
    <mergeCell ref="A19:S19"/>
    <mergeCell ref="A20:S20"/>
    <mergeCell ref="A21:S21"/>
    <mergeCell ref="A22:S22"/>
  </mergeCells>
  <phoneticPr fontId="0" type="noConversion"/>
  <conditionalFormatting sqref="T5:T18">
    <cfRule type="cellIs" dxfId="83" priority="1" stopIfTrue="1" operator="greaterThan">
      <formula>6</formula>
    </cfRule>
    <cfRule type="cellIs" dxfId="82" priority="2" stopIfTrue="1" operator="between">
      <formula>4</formula>
      <formula>6</formula>
    </cfRule>
    <cfRule type="cellIs" dxfId="81" priority="3" stopIfTrue="1" operator="between">
      <formula>3</formula>
      <formula>4</formula>
    </cfRule>
    <cfRule type="cellIs" dxfId="80" priority="4" stopIfTrue="1" operator="between">
      <formula>2</formula>
      <formula>3</formula>
    </cfRule>
    <cfRule type="cellIs" dxfId="79" priority="5" stopIfTrue="1" operator="between">
      <formula>1</formula>
      <formula>2</formula>
    </cfRule>
    <cfRule type="cellIs" dxfId="78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M34"/>
  <sheetViews>
    <sheetView topLeftCell="A10" workbookViewId="0">
      <selection activeCell="A27" sqref="A27:S27"/>
    </sheetView>
  </sheetViews>
  <sheetFormatPr defaultRowHeight="13.2"/>
  <cols>
    <col min="1" max="1" width="37" customWidth="1"/>
    <col min="2" max="2" width="12.6640625" customWidth="1"/>
    <col min="3" max="3" width="36.5546875" hidden="1" customWidth="1"/>
    <col min="4" max="4" width="10.5546875" hidden="1" customWidth="1"/>
    <col min="5" max="5" width="10.6640625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0" hidden="1" customWidth="1"/>
    <col min="25" max="25" width="9.109375" style="52" customWidth="1"/>
  </cols>
  <sheetData>
    <row r="1" spans="1:25">
      <c r="A1" s="33" t="s">
        <v>168</v>
      </c>
    </row>
    <row r="2" spans="1:25" ht="12.75" customHeight="1">
      <c r="A2" s="207" t="s">
        <v>69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1"/>
      <c r="R2" s="1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21</v>
      </c>
      <c r="B5" s="13">
        <v>3090</v>
      </c>
      <c r="C5" s="4">
        <v>9.8000000000000007</v>
      </c>
      <c r="D5" s="4">
        <v>30.82</v>
      </c>
      <c r="E5" s="4">
        <v>64110</v>
      </c>
      <c r="F5" s="4">
        <v>3.2</v>
      </c>
      <c r="G5" s="4">
        <v>22.77</v>
      </c>
      <c r="H5" s="4">
        <v>29.09</v>
      </c>
      <c r="I5" s="4">
        <v>32.299999999999997</v>
      </c>
      <c r="J5" s="4">
        <v>35.15</v>
      </c>
      <c r="K5" s="4">
        <v>37.909999999999997</v>
      </c>
      <c r="L5" s="4">
        <v>47370</v>
      </c>
      <c r="M5" s="4">
        <v>60500</v>
      </c>
      <c r="N5" s="12">
        <v>69530</v>
      </c>
      <c r="O5" s="4">
        <v>40510</v>
      </c>
      <c r="P5" s="4">
        <v>48180</v>
      </c>
      <c r="Q5" s="55">
        <f>PV('EMT &amp; Paramedics'!$T$44/12,'EMT &amp; Paramedics'!$T$41*12,-((N5/12)*'EMT &amp; Paramedics'!$T$42))</f>
        <v>262320.16573739902</v>
      </c>
      <c r="R5" s="40">
        <f t="shared" ref="R5:R18" si="0">S5*0.9</f>
        <v>109260</v>
      </c>
      <c r="S5" s="10">
        <v>121400</v>
      </c>
      <c r="T5" s="32">
        <f t="shared" ref="T5:T18" si="1">R5/Q5</f>
        <v>0.41651391799354442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37</v>
      </c>
      <c r="B6" s="13">
        <v>1050</v>
      </c>
      <c r="C6" s="67">
        <v>23.8</v>
      </c>
      <c r="D6" s="67">
        <v>30.24</v>
      </c>
      <c r="E6" s="67">
        <v>62900</v>
      </c>
      <c r="F6" s="67">
        <v>3</v>
      </c>
      <c r="G6" s="67">
        <v>24.72</v>
      </c>
      <c r="H6" s="67">
        <v>28.15</v>
      </c>
      <c r="I6" s="67">
        <v>31.13</v>
      </c>
      <c r="J6" s="67">
        <v>33.950000000000003</v>
      </c>
      <c r="K6" s="67">
        <v>35.68</v>
      </c>
      <c r="L6" s="67">
        <v>51410</v>
      </c>
      <c r="M6" s="67">
        <v>58560</v>
      </c>
      <c r="N6" s="12">
        <v>77600</v>
      </c>
      <c r="O6" s="4">
        <v>34310</v>
      </c>
      <c r="P6" s="4">
        <v>43560</v>
      </c>
      <c r="Q6" s="55">
        <f>PV('EMT &amp; Paramedics'!$T$44/12,'EMT &amp; Paramedics'!$T$41*12,-((N6/12)*'EMT &amp; Paramedics'!$T$42))</f>
        <v>292766.35784872947</v>
      </c>
      <c r="R6" s="40">
        <f t="shared" si="0"/>
        <v>134280</v>
      </c>
      <c r="S6" s="10">
        <v>149200</v>
      </c>
      <c r="T6" s="32">
        <f t="shared" si="1"/>
        <v>0.458659256434722</v>
      </c>
      <c r="W6" s="15" t="s">
        <v>90</v>
      </c>
      <c r="Y6" s="38">
        <v>0.3</v>
      </c>
    </row>
    <row r="7" spans="1:25" s="15" customFormat="1">
      <c r="A7" s="2" t="s">
        <v>36</v>
      </c>
      <c r="B7" s="13">
        <v>1790</v>
      </c>
      <c r="C7" s="12">
        <v>23</v>
      </c>
      <c r="D7" s="12">
        <v>35.01</v>
      </c>
      <c r="E7" s="12">
        <v>72810</v>
      </c>
      <c r="F7" s="12">
        <v>1.6</v>
      </c>
      <c r="G7" s="12">
        <v>30.32</v>
      </c>
      <c r="H7" s="12">
        <v>32.39</v>
      </c>
      <c r="I7" s="12">
        <v>35.159999999999997</v>
      </c>
      <c r="J7" s="12">
        <v>38.270000000000003</v>
      </c>
      <c r="K7" s="12">
        <v>42.04</v>
      </c>
      <c r="L7" s="12">
        <v>63060</v>
      </c>
      <c r="M7" s="12">
        <v>67370</v>
      </c>
      <c r="N7" s="12">
        <v>68120</v>
      </c>
      <c r="O7" s="4">
        <v>27830</v>
      </c>
      <c r="P7" s="4">
        <v>33990</v>
      </c>
      <c r="Q7" s="55">
        <f>PV('EMT &amp; Paramedics'!$T$44/12,'EMT &amp; Paramedics'!$T$41*12,-((N7/12)*'EMT &amp; Paramedics'!$T$42))</f>
        <v>257000.57083318883</v>
      </c>
      <c r="R7" s="40">
        <f t="shared" si="0"/>
        <v>117990</v>
      </c>
      <c r="S7" s="10">
        <v>131100</v>
      </c>
      <c r="T7" s="32">
        <f t="shared" si="1"/>
        <v>0.45910403863104132</v>
      </c>
      <c r="W7" s="15" t="s">
        <v>91</v>
      </c>
      <c r="Y7" s="38">
        <v>0.05</v>
      </c>
    </row>
    <row r="8" spans="1:25" s="15" customFormat="1">
      <c r="A8" s="2" t="s">
        <v>96</v>
      </c>
      <c r="B8" s="13">
        <v>860</v>
      </c>
      <c r="C8" s="12">
        <v>21.4</v>
      </c>
      <c r="D8" s="12">
        <v>30.83</v>
      </c>
      <c r="E8" s="12">
        <v>64130</v>
      </c>
      <c r="F8" s="12">
        <v>6.1</v>
      </c>
      <c r="G8" s="12">
        <v>18.57</v>
      </c>
      <c r="H8" s="12">
        <v>25.22</v>
      </c>
      <c r="I8" s="12">
        <v>29.75</v>
      </c>
      <c r="J8" s="12">
        <v>38.83</v>
      </c>
      <c r="K8" s="12">
        <v>43.39</v>
      </c>
      <c r="L8" s="12">
        <v>38620</v>
      </c>
      <c r="M8" s="12">
        <v>52450</v>
      </c>
      <c r="N8" s="12">
        <v>71890</v>
      </c>
      <c r="O8" s="63" t="s">
        <v>51</v>
      </c>
      <c r="P8" s="63" t="s">
        <v>52</v>
      </c>
      <c r="Q8" s="55">
        <f>PV('EMT &amp; Paramedics'!$T$44/12,'EMT &amp; Paramedics'!$T$41*12,-((N8/12)*'EMT &amp; Paramedics'!$T$42))</f>
        <v>271223.88486784999</v>
      </c>
      <c r="R8" s="40">
        <f t="shared" si="0"/>
        <v>127620</v>
      </c>
      <c r="S8" s="10">
        <v>141800</v>
      </c>
      <c r="T8" s="32">
        <f t="shared" si="1"/>
        <v>0.4705337808363782</v>
      </c>
      <c r="W8" s="15" t="s">
        <v>93</v>
      </c>
      <c r="Y8" s="38">
        <v>0.06</v>
      </c>
    </row>
    <row r="9" spans="1:25" s="15" customFormat="1">
      <c r="A9" s="2" t="s">
        <v>33</v>
      </c>
      <c r="B9" s="13">
        <v>1300</v>
      </c>
      <c r="C9" s="12">
        <v>13.9</v>
      </c>
      <c r="D9" s="12">
        <v>31.54</v>
      </c>
      <c r="E9" s="12">
        <v>65600</v>
      </c>
      <c r="F9" s="12">
        <v>3</v>
      </c>
      <c r="G9" s="12">
        <v>22.23</v>
      </c>
      <c r="H9" s="12">
        <v>29.91</v>
      </c>
      <c r="I9" s="12">
        <v>32.99</v>
      </c>
      <c r="J9" s="12">
        <v>35.76</v>
      </c>
      <c r="K9" s="12">
        <v>38.590000000000003</v>
      </c>
      <c r="L9" s="12">
        <v>46240</v>
      </c>
      <c r="M9" s="12">
        <v>62220</v>
      </c>
      <c r="N9" s="12">
        <v>71450</v>
      </c>
      <c r="O9" s="4">
        <v>34390</v>
      </c>
      <c r="P9" s="4">
        <v>47780</v>
      </c>
      <c r="Q9" s="55">
        <f>PV('EMT &amp; Paramedics'!$T$44/12,'EMT &amp; Paramedics'!$T$41*12,-((N9/12)*'EMT &amp; Paramedics'!$T$42))</f>
        <v>269563.86943674902</v>
      </c>
      <c r="R9" s="40">
        <f t="shared" si="0"/>
        <v>129690</v>
      </c>
      <c r="S9" s="10">
        <v>144100</v>
      </c>
      <c r="T9" s="32">
        <f t="shared" si="1"/>
        <v>0.48111047029776632</v>
      </c>
      <c r="Y9" s="38"/>
    </row>
    <row r="10" spans="1:25" s="15" customFormat="1">
      <c r="A10" s="2" t="s">
        <v>34</v>
      </c>
      <c r="B10" s="13">
        <v>2590</v>
      </c>
      <c r="C10" s="12">
        <v>11.8</v>
      </c>
      <c r="D10" s="12">
        <v>32.85</v>
      </c>
      <c r="E10" s="12">
        <v>68330</v>
      </c>
      <c r="F10" s="12">
        <v>4.4000000000000004</v>
      </c>
      <c r="G10" s="12">
        <v>21.97</v>
      </c>
      <c r="H10" s="12">
        <v>28.71</v>
      </c>
      <c r="I10" s="12">
        <v>34.409999999999997</v>
      </c>
      <c r="J10" s="12">
        <v>39.11</v>
      </c>
      <c r="K10" s="12">
        <v>43.55</v>
      </c>
      <c r="L10" s="12">
        <v>45690</v>
      </c>
      <c r="M10" s="12">
        <v>59710</v>
      </c>
      <c r="N10" s="12">
        <v>70790</v>
      </c>
      <c r="O10" s="4">
        <v>34550</v>
      </c>
      <c r="P10" s="4">
        <v>39730</v>
      </c>
      <c r="Q10" s="55">
        <f>PV('EMT &amp; Paramedics'!$T$44/12,'EMT &amp; Paramedics'!$T$41*12,-((N10/12)*'EMT &amp; Paramedics'!$T$42))</f>
        <v>267073.8462900974</v>
      </c>
      <c r="R10" s="40">
        <f t="shared" si="0"/>
        <v>135630</v>
      </c>
      <c r="S10" s="10">
        <v>150700</v>
      </c>
      <c r="T10" s="32">
        <f t="shared" si="1"/>
        <v>0.50783707159658675</v>
      </c>
      <c r="Y10" s="38">
        <f>IF($AD8=0,0,(PV($AD8/12,$AC$5*12,-(((Y$4/12)*$AD$6)))))</f>
        <v>0</v>
      </c>
    </row>
    <row r="11" spans="1:25" s="15" customFormat="1">
      <c r="A11" s="2" t="s">
        <v>38</v>
      </c>
      <c r="B11" s="13">
        <v>740</v>
      </c>
      <c r="C11" s="12">
        <v>9.4</v>
      </c>
      <c r="D11" s="12">
        <v>37.08</v>
      </c>
      <c r="E11" s="12">
        <v>77130</v>
      </c>
      <c r="F11" s="12">
        <v>6.1</v>
      </c>
      <c r="G11" s="12">
        <v>28.77</v>
      </c>
      <c r="H11" s="12">
        <v>32.92</v>
      </c>
      <c r="I11" s="12">
        <v>37.04</v>
      </c>
      <c r="J11" s="12">
        <v>41.19</v>
      </c>
      <c r="K11" s="12">
        <v>45.68</v>
      </c>
      <c r="L11" s="12">
        <v>59840</v>
      </c>
      <c r="M11" s="12">
        <v>68470</v>
      </c>
      <c r="N11" s="12">
        <v>73490</v>
      </c>
      <c r="O11" s="4">
        <v>29200</v>
      </c>
      <c r="P11" s="4">
        <v>34290</v>
      </c>
      <c r="Q11" s="55">
        <f>PV('EMT &amp; Paramedics'!$T$44/12,'EMT &amp; Paramedics'!$T$41*12,-((N11/12)*'EMT &amp; Paramedics'!$T$42))</f>
        <v>277260.30461730837</v>
      </c>
      <c r="R11" s="40">
        <f t="shared" si="0"/>
        <v>174600</v>
      </c>
      <c r="S11" s="10">
        <v>194000</v>
      </c>
      <c r="T11" s="32">
        <f t="shared" si="1"/>
        <v>0.62973313197860614</v>
      </c>
      <c r="Y11" s="38"/>
    </row>
    <row r="12" spans="1:25" s="15" customFormat="1">
      <c r="A12" s="2" t="s">
        <v>16</v>
      </c>
      <c r="B12" s="13">
        <v>1460</v>
      </c>
      <c r="C12" s="62">
        <v>11.1</v>
      </c>
      <c r="D12" s="62">
        <v>36.26</v>
      </c>
      <c r="E12" s="62">
        <v>75420</v>
      </c>
      <c r="F12" s="62">
        <v>5.9</v>
      </c>
      <c r="G12" s="62">
        <v>25.93</v>
      </c>
      <c r="H12" s="62">
        <v>32.229999999999997</v>
      </c>
      <c r="I12" s="62">
        <v>38.46</v>
      </c>
      <c r="J12" s="62">
        <v>42.52</v>
      </c>
      <c r="K12" s="62">
        <v>45.01</v>
      </c>
      <c r="L12" s="62">
        <v>53920</v>
      </c>
      <c r="M12" s="62">
        <v>67040</v>
      </c>
      <c r="N12" s="12">
        <v>76540</v>
      </c>
      <c r="O12" s="4">
        <v>42750</v>
      </c>
      <c r="P12" s="4">
        <v>57160</v>
      </c>
      <c r="Q12" s="55">
        <f>PV('EMT &amp; Paramedics'!$T$44/12,'EMT &amp; Paramedics'!$T$41*12,-((N12/12)*'EMT &amp; Paramedics'!$T$42))</f>
        <v>288767.22976471332</v>
      </c>
      <c r="R12" s="40">
        <f t="shared" si="0"/>
        <v>201330</v>
      </c>
      <c r="S12" s="10">
        <v>223700</v>
      </c>
      <c r="T12" s="32">
        <f t="shared" si="1"/>
        <v>0.69720515088932733</v>
      </c>
      <c r="Y12" s="38"/>
    </row>
    <row r="13" spans="1:25" s="15" customFormat="1" ht="26.4">
      <c r="A13" s="2" t="s">
        <v>22</v>
      </c>
      <c r="B13" s="13">
        <v>3430</v>
      </c>
      <c r="C13" s="12">
        <v>31.7</v>
      </c>
      <c r="D13" s="12">
        <v>31.36</v>
      </c>
      <c r="E13" s="12">
        <v>65230</v>
      </c>
      <c r="F13" s="12">
        <v>3.2</v>
      </c>
      <c r="G13" s="12">
        <v>23.42</v>
      </c>
      <c r="H13" s="12">
        <v>29.08</v>
      </c>
      <c r="I13" s="12">
        <v>32.700000000000003</v>
      </c>
      <c r="J13" s="12">
        <v>35.99</v>
      </c>
      <c r="K13" s="12">
        <v>39.909999999999997</v>
      </c>
      <c r="L13" s="12">
        <v>48700</v>
      </c>
      <c r="M13" s="12">
        <v>60480</v>
      </c>
      <c r="N13" s="12">
        <v>66490</v>
      </c>
      <c r="O13" s="4">
        <v>39950</v>
      </c>
      <c r="P13" s="4">
        <v>47380</v>
      </c>
      <c r="Q13" s="55">
        <f>PV('EMT &amp; Paramedics'!$T$44/12,'EMT &amp; Paramedics'!$T$41*12,-((N13/12)*'EMT &amp; Paramedics'!$T$42))</f>
        <v>250850.9682134281</v>
      </c>
      <c r="R13" s="40">
        <f t="shared" si="0"/>
        <v>183870</v>
      </c>
      <c r="S13" s="10">
        <v>204300</v>
      </c>
      <c r="T13" s="32">
        <f t="shared" si="1"/>
        <v>0.73298501221474421</v>
      </c>
      <c r="Y13" s="38"/>
    </row>
    <row r="14" spans="1:25" s="15" customFormat="1">
      <c r="A14" s="2" t="s">
        <v>95</v>
      </c>
      <c r="B14" s="13">
        <v>1940</v>
      </c>
      <c r="C14" s="12">
        <v>19</v>
      </c>
      <c r="D14" s="12">
        <v>33.04</v>
      </c>
      <c r="E14" s="12">
        <v>68730</v>
      </c>
      <c r="F14" s="12">
        <v>3.9</v>
      </c>
      <c r="G14" s="12">
        <v>26.99</v>
      </c>
      <c r="H14" s="12">
        <v>31.43</v>
      </c>
      <c r="I14" s="12">
        <v>34.409999999999997</v>
      </c>
      <c r="J14" s="12">
        <v>37.75</v>
      </c>
      <c r="K14" s="12">
        <v>41.92</v>
      </c>
      <c r="L14" s="12">
        <v>56140</v>
      </c>
      <c r="M14" s="12">
        <v>65380</v>
      </c>
      <c r="N14" s="12">
        <v>77600</v>
      </c>
      <c r="O14" s="63" t="s">
        <v>65</v>
      </c>
      <c r="P14" s="63" t="s">
        <v>66</v>
      </c>
      <c r="Q14" s="55">
        <f>PV('EMT &amp; Paramedics'!$T$44/12,'EMT &amp; Paramedics'!$T$41*12,-((N14/12)*'EMT &amp; Paramedics'!$T$42))</f>
        <v>292766.35784872947</v>
      </c>
      <c r="R14" s="40">
        <f t="shared" si="0"/>
        <v>221580</v>
      </c>
      <c r="S14" s="10">
        <v>246200</v>
      </c>
      <c r="T14" s="32">
        <f t="shared" si="1"/>
        <v>0.75684925559134419</v>
      </c>
      <c r="Y14" s="38"/>
    </row>
    <row r="15" spans="1:25" s="15" customFormat="1">
      <c r="A15" s="2" t="s">
        <v>35</v>
      </c>
      <c r="B15" s="13">
        <v>2630</v>
      </c>
      <c r="C15" s="12">
        <v>7.3</v>
      </c>
      <c r="D15" s="12">
        <v>27.45</v>
      </c>
      <c r="E15" s="12">
        <v>57100</v>
      </c>
      <c r="F15" s="12">
        <v>4.3</v>
      </c>
      <c r="G15" s="12">
        <v>18.64</v>
      </c>
      <c r="H15" s="12">
        <v>21.51</v>
      </c>
      <c r="I15" s="12">
        <v>28.82</v>
      </c>
      <c r="J15" s="12">
        <v>33.340000000000003</v>
      </c>
      <c r="K15" s="12">
        <v>36.15</v>
      </c>
      <c r="L15" s="12">
        <v>38770</v>
      </c>
      <c r="M15" s="12">
        <v>44730</v>
      </c>
      <c r="N15" s="12">
        <v>63410</v>
      </c>
      <c r="O15" s="62">
        <v>39990</v>
      </c>
      <c r="P15" s="62">
        <v>50730</v>
      </c>
      <c r="Q15" s="55">
        <f>PV('EMT &amp; Paramedics'!$T$44/12,'EMT &amp; Paramedics'!$T$41*12,-((N15/12)*'EMT &amp; Paramedics'!$T$42))</f>
        <v>239230.86019572086</v>
      </c>
      <c r="R15" s="40">
        <f t="shared" si="0"/>
        <v>189900</v>
      </c>
      <c r="S15" s="10">
        <v>211000</v>
      </c>
      <c r="T15" s="32">
        <f t="shared" si="1"/>
        <v>0.79379391038697089</v>
      </c>
      <c r="Y15" s="38"/>
    </row>
    <row r="16" spans="1:25" s="15" customFormat="1">
      <c r="A16" s="2" t="s">
        <v>32</v>
      </c>
      <c r="B16" s="13">
        <v>1590</v>
      </c>
      <c r="C16" s="12">
        <v>15.7</v>
      </c>
      <c r="D16" s="12">
        <v>28.82</v>
      </c>
      <c r="E16" s="12">
        <v>59940</v>
      </c>
      <c r="F16" s="12">
        <v>9</v>
      </c>
      <c r="G16" s="12">
        <v>18.489999999999998</v>
      </c>
      <c r="H16" s="12">
        <v>21.22</v>
      </c>
      <c r="I16" s="12">
        <v>30.62</v>
      </c>
      <c r="J16" s="12">
        <v>35.159999999999997</v>
      </c>
      <c r="K16" s="12">
        <v>39.82</v>
      </c>
      <c r="L16" s="12">
        <v>38460</v>
      </c>
      <c r="M16" s="12">
        <v>44130</v>
      </c>
      <c r="N16" s="12">
        <v>73020</v>
      </c>
      <c r="O16" s="62">
        <v>43930</v>
      </c>
      <c r="P16" s="62">
        <v>53830</v>
      </c>
      <c r="Q16" s="55">
        <f>PV('EMT &amp; Paramedics'!$T$44/12,'EMT &amp; Paramedics'!$T$41*12,-((N16/12)*'EMT &amp; Paramedics'!$T$42))</f>
        <v>275487.106315905</v>
      </c>
      <c r="R16" s="40">
        <f t="shared" si="0"/>
        <v>227700</v>
      </c>
      <c r="S16" s="10">
        <v>253000</v>
      </c>
      <c r="T16" s="32">
        <f t="shared" si="1"/>
        <v>0.82653596041222044</v>
      </c>
      <c r="Y16" s="38"/>
    </row>
    <row r="17" spans="1:39" s="15" customFormat="1">
      <c r="A17" s="2" t="s">
        <v>31</v>
      </c>
      <c r="B17" s="13">
        <v>3260</v>
      </c>
      <c r="C17" s="12">
        <v>13.2</v>
      </c>
      <c r="D17" s="12">
        <v>40.83</v>
      </c>
      <c r="E17" s="12">
        <v>84930</v>
      </c>
      <c r="F17" s="12">
        <v>1.8</v>
      </c>
      <c r="G17" s="12">
        <v>34.28</v>
      </c>
      <c r="H17" s="12">
        <v>38.18</v>
      </c>
      <c r="I17" s="12">
        <v>41.67</v>
      </c>
      <c r="J17" s="12">
        <v>44.88</v>
      </c>
      <c r="K17" s="12">
        <v>47.96</v>
      </c>
      <c r="L17" s="12">
        <v>71310</v>
      </c>
      <c r="M17" s="12">
        <v>79410</v>
      </c>
      <c r="N17" s="12">
        <v>92830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350225.52833888598</v>
      </c>
      <c r="R17" s="40">
        <f t="shared" si="0"/>
        <v>295560</v>
      </c>
      <c r="S17" s="10">
        <v>328400</v>
      </c>
      <c r="T17" s="32">
        <f t="shared" si="1"/>
        <v>0.84391335320939143</v>
      </c>
      <c r="Y17" s="38"/>
    </row>
    <row r="18" spans="1:39" s="15" customFormat="1">
      <c r="A18" s="256" t="s">
        <v>20</v>
      </c>
      <c r="B18" s="13">
        <v>680</v>
      </c>
      <c r="C18" s="12">
        <v>10.8</v>
      </c>
      <c r="D18" s="12">
        <v>27.91</v>
      </c>
      <c r="E18" s="12">
        <v>58050</v>
      </c>
      <c r="F18" s="12">
        <v>7.3</v>
      </c>
      <c r="G18" s="12">
        <v>19.71</v>
      </c>
      <c r="H18" s="12">
        <v>22.15</v>
      </c>
      <c r="I18" s="12">
        <v>28.56</v>
      </c>
      <c r="J18" s="12">
        <v>33.35</v>
      </c>
      <c r="K18" s="12">
        <v>36.69</v>
      </c>
      <c r="L18" s="12">
        <v>41000</v>
      </c>
      <c r="M18" s="12">
        <v>46060</v>
      </c>
      <c r="N18" s="12">
        <v>63100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238061.30386926327</v>
      </c>
      <c r="R18" s="40">
        <f t="shared" si="0"/>
        <v>521100</v>
      </c>
      <c r="S18" s="10">
        <v>579000</v>
      </c>
      <c r="T18" s="32">
        <f t="shared" si="1"/>
        <v>2.1889319747915597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  <c r="Y19" s="54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Y20" s="54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Y21" s="54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4:S24"/>
    <mergeCell ref="A2:P2"/>
    <mergeCell ref="A3:P3"/>
    <mergeCell ref="A23:T23"/>
    <mergeCell ref="A25:S25"/>
    <mergeCell ref="A27:S27"/>
    <mergeCell ref="A26:S26"/>
    <mergeCell ref="A19:S19"/>
    <mergeCell ref="A20:S20"/>
    <mergeCell ref="A21:S21"/>
    <mergeCell ref="A22:S22"/>
  </mergeCells>
  <phoneticPr fontId="0" type="noConversion"/>
  <conditionalFormatting sqref="T5:T18">
    <cfRule type="cellIs" dxfId="77" priority="1" stopIfTrue="1" operator="greaterThan">
      <formula>6</formula>
    </cfRule>
    <cfRule type="cellIs" dxfId="76" priority="2" stopIfTrue="1" operator="between">
      <formula>4</formula>
      <formula>6</formula>
    </cfRule>
    <cfRule type="cellIs" dxfId="75" priority="3" stopIfTrue="1" operator="between">
      <formula>3</formula>
      <formula>4</formula>
    </cfRule>
    <cfRule type="cellIs" dxfId="74" priority="4" stopIfTrue="1" operator="between">
      <formula>2</formula>
      <formula>3</formula>
    </cfRule>
    <cfRule type="cellIs" dxfId="73" priority="5" stopIfTrue="1" operator="between">
      <formula>1</formula>
      <formula>2</formula>
    </cfRule>
    <cfRule type="cellIs" dxfId="72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M34"/>
  <sheetViews>
    <sheetView topLeftCell="A7" workbookViewId="0">
      <selection activeCell="A27" sqref="A27:S27"/>
    </sheetView>
  </sheetViews>
  <sheetFormatPr defaultRowHeight="13.2"/>
  <cols>
    <col min="1" max="1" width="37.33203125" customWidth="1"/>
    <col min="2" max="2" width="12.6640625" customWidth="1"/>
    <col min="3" max="3" width="17.33203125" hidden="1" customWidth="1"/>
    <col min="4" max="4" width="10.5546875" hidden="1" customWidth="1"/>
    <col min="5" max="5" width="0" hidden="1" customWidth="1"/>
    <col min="6" max="6" width="14.33203125" hidden="1" customWidth="1"/>
    <col min="7" max="7" width="11.88671875" hidden="1" customWidth="1"/>
    <col min="8" max="8" width="11.44140625" hidden="1" customWidth="1"/>
    <col min="9" max="9" width="10.6640625" hidden="1" customWidth="1"/>
    <col min="10" max="11" width="11.88671875" hidden="1" customWidth="1"/>
    <col min="12" max="12" width="11.5546875" hidden="1" customWidth="1"/>
    <col min="13" max="13" width="12" hidden="1" customWidth="1"/>
    <col min="14" max="14" width="12" customWidth="1"/>
    <col min="15" max="15" width="13.109375" hidden="1" customWidth="1"/>
    <col min="16" max="16" width="12.33203125" hidden="1" customWidth="1"/>
    <col min="17" max="17" width="15.6640625" customWidth="1"/>
    <col min="18" max="18" width="14.44140625" customWidth="1"/>
    <col min="19" max="19" width="16.5546875" customWidth="1"/>
    <col min="20" max="20" width="15.44140625" customWidth="1"/>
    <col min="22" max="24" width="0" hidden="1" customWidth="1"/>
    <col min="25" max="25" width="9.109375" style="52" customWidth="1"/>
  </cols>
  <sheetData>
    <row r="1" spans="1:25">
      <c r="A1" s="33" t="s">
        <v>168</v>
      </c>
    </row>
    <row r="2" spans="1:25" ht="12.75" customHeight="1">
      <c r="A2" s="204" t="s">
        <v>82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6"/>
      <c r="S2" s="1"/>
    </row>
    <row r="3" spans="1:25" ht="12.75" customHeight="1">
      <c r="A3" s="207" t="s">
        <v>175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1"/>
      <c r="R3" s="1"/>
      <c r="S3" s="1"/>
    </row>
    <row r="4" spans="1:25" s="6" customFormat="1" ht="66.75" customHeight="1">
      <c r="A4" s="3" t="s">
        <v>1</v>
      </c>
      <c r="B4" s="9" t="s">
        <v>30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7" t="s">
        <v>160</v>
      </c>
      <c r="R4" s="37" t="s">
        <v>159</v>
      </c>
      <c r="S4" s="37" t="s">
        <v>169</v>
      </c>
      <c r="T4" s="36" t="s">
        <v>157</v>
      </c>
      <c r="Y4" s="53">
        <v>65000</v>
      </c>
    </row>
    <row r="5" spans="1:25" s="15" customFormat="1">
      <c r="A5" s="2" t="s">
        <v>21</v>
      </c>
      <c r="B5" s="13">
        <v>31830</v>
      </c>
      <c r="C5" s="4">
        <v>9.3000000000000007</v>
      </c>
      <c r="D5" s="4" t="s">
        <v>83</v>
      </c>
      <c r="E5" s="12">
        <v>47860</v>
      </c>
      <c r="F5" s="4">
        <v>1.1000000000000001</v>
      </c>
      <c r="G5" s="4" t="s">
        <v>83</v>
      </c>
      <c r="H5" s="4" t="s">
        <v>83</v>
      </c>
      <c r="I5" s="4" t="s">
        <v>83</v>
      </c>
      <c r="J5" s="4" t="s">
        <v>83</v>
      </c>
      <c r="K5" s="4" t="s">
        <v>83</v>
      </c>
      <c r="L5" s="4">
        <v>33740</v>
      </c>
      <c r="M5" s="4">
        <v>39600</v>
      </c>
      <c r="N5" s="12">
        <v>52280</v>
      </c>
      <c r="O5" s="4">
        <v>40510</v>
      </c>
      <c r="P5" s="4">
        <v>48180</v>
      </c>
      <c r="Q5" s="55">
        <f>PV('EMT &amp; Paramedics'!$T$44/12,'EMT &amp; Paramedics'!$T$41*12,-((N5/12)*'EMT &amp; Paramedics'!$T$42))</f>
        <v>197240.01531355127</v>
      </c>
      <c r="R5" s="40">
        <f t="shared" ref="R5:R18" si="0">S5*0.9</f>
        <v>109260</v>
      </c>
      <c r="S5" s="10">
        <v>121400</v>
      </c>
      <c r="T5" s="32">
        <f t="shared" ref="T5:T18" si="1">R5/Q5</f>
        <v>0.5539443901700678</v>
      </c>
      <c r="W5" s="15" t="s">
        <v>88</v>
      </c>
      <c r="X5" s="15">
        <v>30</v>
      </c>
      <c r="Y5" s="38" t="s">
        <v>89</v>
      </c>
    </row>
    <row r="6" spans="1:25" s="15" customFormat="1">
      <c r="A6" s="2" t="s">
        <v>96</v>
      </c>
      <c r="B6" s="13">
        <v>10630</v>
      </c>
      <c r="C6" s="67">
        <v>0.2</v>
      </c>
      <c r="D6" s="67" t="s">
        <v>83</v>
      </c>
      <c r="E6" s="12">
        <v>36350</v>
      </c>
      <c r="F6" s="67">
        <v>2.2999999999999998</v>
      </c>
      <c r="G6" s="67" t="s">
        <v>83</v>
      </c>
      <c r="H6" s="67" t="s">
        <v>83</v>
      </c>
      <c r="I6" s="67" t="s">
        <v>83</v>
      </c>
      <c r="J6" s="67" t="s">
        <v>83</v>
      </c>
      <c r="K6" s="67" t="s">
        <v>83</v>
      </c>
      <c r="L6" s="67">
        <v>24970</v>
      </c>
      <c r="M6" s="67">
        <v>27380</v>
      </c>
      <c r="N6" s="12">
        <v>47380</v>
      </c>
      <c r="O6" s="63" t="s">
        <v>51</v>
      </c>
      <c r="P6" s="63" t="s">
        <v>52</v>
      </c>
      <c r="Q6" s="55">
        <f>PV('EMT &amp; Paramedics'!$T$44/12,'EMT &amp; Paramedics'!$T$41*12,-((N6/12)*'EMT &amp; Paramedics'!$T$42))</f>
        <v>178753.47983083507</v>
      </c>
      <c r="R6" s="40">
        <f t="shared" si="0"/>
        <v>127620</v>
      </c>
      <c r="S6" s="10">
        <v>141800</v>
      </c>
      <c r="T6" s="32">
        <f t="shared" si="1"/>
        <v>0.71394414318968391</v>
      </c>
      <c r="W6" s="15" t="s">
        <v>90</v>
      </c>
      <c r="Y6" s="38">
        <v>0.3</v>
      </c>
    </row>
    <row r="7" spans="1:25" s="15" customFormat="1">
      <c r="A7" s="2" t="s">
        <v>37</v>
      </c>
      <c r="B7" s="13">
        <v>9510</v>
      </c>
      <c r="C7" s="12">
        <v>15.4</v>
      </c>
      <c r="D7" s="12" t="s">
        <v>83</v>
      </c>
      <c r="E7" s="12">
        <v>43480</v>
      </c>
      <c r="F7" s="12">
        <v>5.6</v>
      </c>
      <c r="G7" s="12" t="s">
        <v>83</v>
      </c>
      <c r="H7" s="12" t="s">
        <v>83</v>
      </c>
      <c r="I7" s="12" t="s">
        <v>83</v>
      </c>
      <c r="J7" s="12" t="s">
        <v>83</v>
      </c>
      <c r="K7" s="12" t="s">
        <v>83</v>
      </c>
      <c r="L7" s="12">
        <v>31980</v>
      </c>
      <c r="M7" s="12">
        <v>34750</v>
      </c>
      <c r="N7" s="12">
        <v>47370</v>
      </c>
      <c r="O7" s="4">
        <v>34310</v>
      </c>
      <c r="P7" s="4">
        <v>43560</v>
      </c>
      <c r="Q7" s="55">
        <f>PV('EMT &amp; Paramedics'!$T$44/12,'EMT &amp; Paramedics'!$T$41*12,-((N7/12)*'EMT &amp; Paramedics'!$T$42))</f>
        <v>178715.75220740095</v>
      </c>
      <c r="R7" s="40">
        <f t="shared" si="0"/>
        <v>134280</v>
      </c>
      <c r="S7" s="10">
        <v>149200</v>
      </c>
      <c r="T7" s="32">
        <f t="shared" si="1"/>
        <v>0.75136074096125038</v>
      </c>
      <c r="W7" s="15" t="s">
        <v>91</v>
      </c>
      <c r="Y7" s="38">
        <v>0.05</v>
      </c>
    </row>
    <row r="8" spans="1:25" s="15" customFormat="1">
      <c r="A8" s="2" t="s">
        <v>36</v>
      </c>
      <c r="B8" s="13">
        <v>11120</v>
      </c>
      <c r="C8" s="12">
        <v>4.2</v>
      </c>
      <c r="D8" s="12" t="s">
        <v>83</v>
      </c>
      <c r="E8" s="12">
        <v>47790</v>
      </c>
      <c r="F8" s="12">
        <v>1.4</v>
      </c>
      <c r="G8" s="12" t="s">
        <v>83</v>
      </c>
      <c r="H8" s="12" t="s">
        <v>83</v>
      </c>
      <c r="I8" s="12" t="s">
        <v>83</v>
      </c>
      <c r="J8" s="12" t="s">
        <v>83</v>
      </c>
      <c r="K8" s="12" t="s">
        <v>83</v>
      </c>
      <c r="L8" s="12">
        <v>32430</v>
      </c>
      <c r="M8" s="12">
        <v>38220</v>
      </c>
      <c r="N8" s="12">
        <v>41500</v>
      </c>
      <c r="O8" s="4">
        <v>27830</v>
      </c>
      <c r="P8" s="4">
        <v>33990</v>
      </c>
      <c r="Q8" s="55">
        <f>PV('EMT &amp; Paramedics'!$T$44/12,'EMT &amp; Paramedics'!$T$41*12,-((N8/12)*'EMT &amp; Paramedics'!$T$42))</f>
        <v>156569.63725157568</v>
      </c>
      <c r="R8" s="40">
        <f t="shared" si="0"/>
        <v>117990</v>
      </c>
      <c r="S8" s="10">
        <v>131100</v>
      </c>
      <c r="T8" s="32">
        <f t="shared" si="1"/>
        <v>0.7535943882300371</v>
      </c>
      <c r="W8" s="15" t="s">
        <v>93</v>
      </c>
      <c r="Y8" s="38">
        <v>0.06</v>
      </c>
    </row>
    <row r="9" spans="1:25" s="15" customFormat="1">
      <c r="A9" s="2" t="s">
        <v>33</v>
      </c>
      <c r="B9" s="13">
        <v>10560</v>
      </c>
      <c r="C9" s="12">
        <v>7.8</v>
      </c>
      <c r="D9" s="12" t="s">
        <v>83</v>
      </c>
      <c r="E9" s="12">
        <v>41230</v>
      </c>
      <c r="F9" s="12">
        <v>1.5</v>
      </c>
      <c r="G9" s="12" t="s">
        <v>83</v>
      </c>
      <c r="H9" s="12" t="s">
        <v>83</v>
      </c>
      <c r="I9" s="12" t="s">
        <v>83</v>
      </c>
      <c r="J9" s="12" t="s">
        <v>83</v>
      </c>
      <c r="K9" s="12" t="s">
        <v>83</v>
      </c>
      <c r="L9" s="12">
        <v>29710</v>
      </c>
      <c r="M9" s="12">
        <v>33370</v>
      </c>
      <c r="N9" s="12">
        <v>45580</v>
      </c>
      <c r="O9" s="4">
        <v>34390</v>
      </c>
      <c r="P9" s="4">
        <v>47780</v>
      </c>
      <c r="Q9" s="55">
        <f>PV('EMT &amp; Paramedics'!$T$44/12,'EMT &amp; Paramedics'!$T$41*12,-((N9/12)*'EMT &amp; Paramedics'!$T$42))</f>
        <v>171962.50761269446</v>
      </c>
      <c r="R9" s="40">
        <f t="shared" si="0"/>
        <v>129690</v>
      </c>
      <c r="S9" s="10">
        <v>144100</v>
      </c>
      <c r="T9" s="32">
        <f t="shared" si="1"/>
        <v>0.75417602243912696</v>
      </c>
      <c r="Y9" s="38"/>
    </row>
    <row r="10" spans="1:25" s="15" customFormat="1">
      <c r="A10" s="2" t="s">
        <v>34</v>
      </c>
      <c r="B10" s="13">
        <v>33530</v>
      </c>
      <c r="C10" s="12">
        <v>1</v>
      </c>
      <c r="D10" s="12" t="s">
        <v>83</v>
      </c>
      <c r="E10" s="12">
        <v>44130</v>
      </c>
      <c r="F10" s="12">
        <v>1</v>
      </c>
      <c r="G10" s="12" t="s">
        <v>83</v>
      </c>
      <c r="H10" s="12" t="s">
        <v>83</v>
      </c>
      <c r="I10" s="12" t="s">
        <v>83</v>
      </c>
      <c r="J10" s="12" t="s">
        <v>83</v>
      </c>
      <c r="K10" s="12" t="s">
        <v>83</v>
      </c>
      <c r="L10" s="12">
        <v>34110</v>
      </c>
      <c r="M10" s="12">
        <v>39250</v>
      </c>
      <c r="N10" s="12">
        <v>47630</v>
      </c>
      <c r="O10" s="4">
        <v>34550</v>
      </c>
      <c r="P10" s="4">
        <v>39730</v>
      </c>
      <c r="Q10" s="55">
        <f>PV('EMT &amp; Paramedics'!$T$44/12,'EMT &amp; Paramedics'!$T$41*12,-((N10/12)*'EMT &amp; Paramedics'!$T$42))</f>
        <v>179696.67041668794</v>
      </c>
      <c r="R10" s="40">
        <f t="shared" si="0"/>
        <v>135630</v>
      </c>
      <c r="S10" s="10">
        <v>150700</v>
      </c>
      <c r="T10" s="32">
        <f t="shared" si="1"/>
        <v>0.75477191472438332</v>
      </c>
      <c r="Y10" s="38">
        <f>IF($AD8=0,0,(PV($AD8/12,$AC$5*12,-(((Y$4/12)*$AD$6)))))</f>
        <v>0</v>
      </c>
    </row>
    <row r="11" spans="1:25" s="15" customFormat="1" ht="26.4">
      <c r="A11" s="2" t="s">
        <v>22</v>
      </c>
      <c r="B11" s="13">
        <v>56790</v>
      </c>
      <c r="C11" s="12">
        <v>4.9000000000000004</v>
      </c>
      <c r="D11" s="12" t="s">
        <v>83</v>
      </c>
      <c r="E11" s="12">
        <v>54520</v>
      </c>
      <c r="F11" s="12">
        <v>4.3</v>
      </c>
      <c r="G11" s="12" t="s">
        <v>83</v>
      </c>
      <c r="H11" s="12" t="s">
        <v>83</v>
      </c>
      <c r="I11" s="12" t="s">
        <v>83</v>
      </c>
      <c r="J11" s="12" t="s">
        <v>83</v>
      </c>
      <c r="K11" s="12" t="s">
        <v>83</v>
      </c>
      <c r="L11" s="12">
        <v>32970</v>
      </c>
      <c r="M11" s="12">
        <v>40490</v>
      </c>
      <c r="N11" s="12">
        <v>63980</v>
      </c>
      <c r="O11" s="4">
        <v>39950</v>
      </c>
      <c r="P11" s="4">
        <v>47380</v>
      </c>
      <c r="Q11" s="55">
        <f>PV('EMT &amp; Paramedics'!$T$44/12,'EMT &amp; Paramedics'!$T$41*12,-((N11/12)*'EMT &amp; Paramedics'!$T$42))</f>
        <v>241381.33473146538</v>
      </c>
      <c r="R11" s="40">
        <f t="shared" si="0"/>
        <v>183870</v>
      </c>
      <c r="S11" s="10">
        <v>204300</v>
      </c>
      <c r="T11" s="32">
        <f t="shared" si="1"/>
        <v>0.76174075433195265</v>
      </c>
      <c r="Y11" s="38"/>
    </row>
    <row r="12" spans="1:25" s="15" customFormat="1">
      <c r="A12" s="2" t="s">
        <v>35</v>
      </c>
      <c r="B12" s="13">
        <v>23170</v>
      </c>
      <c r="C12" s="12">
        <v>4.5999999999999996</v>
      </c>
      <c r="D12" s="12" t="s">
        <v>83</v>
      </c>
      <c r="E12" s="12">
        <v>51880</v>
      </c>
      <c r="F12" s="12">
        <v>1.9</v>
      </c>
      <c r="G12" s="12" t="s">
        <v>83</v>
      </c>
      <c r="H12" s="12" t="s">
        <v>83</v>
      </c>
      <c r="I12" s="12" t="s">
        <v>83</v>
      </c>
      <c r="J12" s="12" t="s">
        <v>83</v>
      </c>
      <c r="K12" s="12" t="s">
        <v>83</v>
      </c>
      <c r="L12" s="12">
        <v>28350</v>
      </c>
      <c r="M12" s="12">
        <v>38130</v>
      </c>
      <c r="N12" s="12">
        <v>53160</v>
      </c>
      <c r="O12" s="4">
        <v>39990</v>
      </c>
      <c r="P12" s="4">
        <v>50730</v>
      </c>
      <c r="Q12" s="55">
        <f>PV('EMT &amp; Paramedics'!$T$44/12,'EMT &amp; Paramedics'!$T$41*12,-((N12/12)*'EMT &amp; Paramedics'!$T$42))</f>
        <v>200560.04617575335</v>
      </c>
      <c r="R12" s="40">
        <f t="shared" si="0"/>
        <v>189900</v>
      </c>
      <c r="S12" s="10">
        <v>211000</v>
      </c>
      <c r="T12" s="32">
        <f t="shared" si="1"/>
        <v>0.94684860529792747</v>
      </c>
      <c r="Y12" s="38"/>
    </row>
    <row r="13" spans="1:25" s="15" customFormat="1">
      <c r="A13" s="2" t="s">
        <v>38</v>
      </c>
      <c r="B13" s="13">
        <v>9210</v>
      </c>
      <c r="C13" s="12">
        <v>4.9000000000000004</v>
      </c>
      <c r="D13" s="12" t="s">
        <v>83</v>
      </c>
      <c r="E13" s="12">
        <v>41350</v>
      </c>
      <c r="F13" s="12">
        <v>1.2</v>
      </c>
      <c r="G13" s="12" t="s">
        <v>83</v>
      </c>
      <c r="H13" s="12" t="s">
        <v>83</v>
      </c>
      <c r="I13" s="12" t="s">
        <v>83</v>
      </c>
      <c r="J13" s="12" t="s">
        <v>83</v>
      </c>
      <c r="K13" s="12" t="s">
        <v>83</v>
      </c>
      <c r="L13" s="12">
        <v>33050</v>
      </c>
      <c r="M13" s="12">
        <v>35770</v>
      </c>
      <c r="N13" s="12">
        <v>43730</v>
      </c>
      <c r="O13" s="4">
        <v>29200</v>
      </c>
      <c r="P13" s="4">
        <v>34290</v>
      </c>
      <c r="Q13" s="55">
        <f>PV('EMT &amp; Paramedics'!$T$44/12,'EMT &amp; Paramedics'!$T$41*12,-((N13/12)*'EMT &amp; Paramedics'!$T$42))</f>
        <v>164982.89727738325</v>
      </c>
      <c r="R13" s="40">
        <f t="shared" si="0"/>
        <v>174600</v>
      </c>
      <c r="S13" s="10">
        <v>194000</v>
      </c>
      <c r="T13" s="32">
        <f t="shared" si="1"/>
        <v>1.0582915131284649</v>
      </c>
      <c r="Y13" s="38"/>
    </row>
    <row r="14" spans="1:25" s="15" customFormat="1">
      <c r="A14" s="2" t="s">
        <v>16</v>
      </c>
      <c r="B14" s="13">
        <v>9440</v>
      </c>
      <c r="C14" s="62">
        <v>1</v>
      </c>
      <c r="D14" s="62" t="s">
        <v>83</v>
      </c>
      <c r="E14" s="12">
        <v>47460</v>
      </c>
      <c r="F14" s="62">
        <v>1.4</v>
      </c>
      <c r="G14" s="62" t="s">
        <v>83</v>
      </c>
      <c r="H14" s="62" t="s">
        <v>83</v>
      </c>
      <c r="I14" s="62" t="s">
        <v>83</v>
      </c>
      <c r="J14" s="62" t="s">
        <v>83</v>
      </c>
      <c r="K14" s="62" t="s">
        <v>83</v>
      </c>
      <c r="L14" s="62">
        <v>32230</v>
      </c>
      <c r="M14" s="62">
        <v>36700</v>
      </c>
      <c r="N14" s="12">
        <v>50380</v>
      </c>
      <c r="O14" s="4">
        <v>42750</v>
      </c>
      <c r="P14" s="4">
        <v>57160</v>
      </c>
      <c r="Q14" s="55">
        <f>PV('EMT &amp; Paramedics'!$T$44/12,'EMT &amp; Paramedics'!$T$41*12,-((N14/12)*'EMT &amp; Paramedics'!$T$42))</f>
        <v>190071.76686106945</v>
      </c>
      <c r="R14" s="40">
        <f t="shared" si="0"/>
        <v>201330</v>
      </c>
      <c r="S14" s="10">
        <v>223700</v>
      </c>
      <c r="T14" s="32">
        <f t="shared" si="1"/>
        <v>1.0592314856901373</v>
      </c>
      <c r="Y14" s="38"/>
    </row>
    <row r="15" spans="1:25" s="15" customFormat="1">
      <c r="A15" s="2" t="s">
        <v>95</v>
      </c>
      <c r="B15" s="13">
        <v>26870</v>
      </c>
      <c r="C15" s="12">
        <v>24.2</v>
      </c>
      <c r="D15" s="12" t="s">
        <v>83</v>
      </c>
      <c r="E15" s="12">
        <v>34690</v>
      </c>
      <c r="F15" s="12">
        <v>5.0999999999999996</v>
      </c>
      <c r="G15" s="12" t="s">
        <v>83</v>
      </c>
      <c r="H15" s="12" t="s">
        <v>83</v>
      </c>
      <c r="I15" s="12" t="s">
        <v>83</v>
      </c>
      <c r="J15" s="12" t="s">
        <v>83</v>
      </c>
      <c r="K15" s="12" t="s">
        <v>83</v>
      </c>
      <c r="L15" s="12">
        <v>20710</v>
      </c>
      <c r="M15" s="12">
        <v>25770</v>
      </c>
      <c r="N15" s="12">
        <v>51830</v>
      </c>
      <c r="O15" s="5" t="s">
        <v>65</v>
      </c>
      <c r="P15" s="5" t="s">
        <v>66</v>
      </c>
      <c r="Q15" s="55">
        <f>PV('EMT &amp; Paramedics'!$T$44/12,'EMT &amp; Paramedics'!$T$41*12,-((N15/12)*'EMT &amp; Paramedics'!$T$42))</f>
        <v>195542.27225901608</v>
      </c>
      <c r="R15" s="40">
        <f t="shared" si="0"/>
        <v>221580</v>
      </c>
      <c r="S15" s="10">
        <v>246200</v>
      </c>
      <c r="T15" s="32">
        <f t="shared" si="1"/>
        <v>1.1331565161853814</v>
      </c>
      <c r="Y15" s="38"/>
    </row>
    <row r="16" spans="1:25" s="15" customFormat="1">
      <c r="A16" s="2" t="s">
        <v>32</v>
      </c>
      <c r="B16" s="13">
        <v>12180</v>
      </c>
      <c r="C16" s="12">
        <v>17</v>
      </c>
      <c r="D16" s="12" t="s">
        <v>83</v>
      </c>
      <c r="E16" s="12">
        <v>49140</v>
      </c>
      <c r="F16" s="12">
        <v>1.7</v>
      </c>
      <c r="G16" s="12" t="s">
        <v>83</v>
      </c>
      <c r="H16" s="12" t="s">
        <v>83</v>
      </c>
      <c r="I16" s="12" t="s">
        <v>83</v>
      </c>
      <c r="J16" s="12" t="s">
        <v>83</v>
      </c>
      <c r="K16" s="12" t="s">
        <v>83</v>
      </c>
      <c r="L16" s="12">
        <v>31620</v>
      </c>
      <c r="M16" s="12">
        <v>38900</v>
      </c>
      <c r="N16" s="12">
        <v>53030</v>
      </c>
      <c r="O16" s="62">
        <v>43930</v>
      </c>
      <c r="P16" s="62">
        <v>53830</v>
      </c>
      <c r="Q16" s="55">
        <f>PV('EMT &amp; Paramedics'!$T$44/12,'EMT &amp; Paramedics'!$T$41*12,-((N16/12)*'EMT &amp; Paramedics'!$T$42))</f>
        <v>200069.58707110985</v>
      </c>
      <c r="R16" s="40">
        <f t="shared" si="0"/>
        <v>227700</v>
      </c>
      <c r="S16" s="10">
        <v>253000</v>
      </c>
      <c r="T16" s="32">
        <f t="shared" si="1"/>
        <v>1.1381040133754541</v>
      </c>
      <c r="Y16" s="38"/>
    </row>
    <row r="17" spans="1:39" s="15" customFormat="1">
      <c r="A17" s="2" t="s">
        <v>31</v>
      </c>
      <c r="B17" s="13">
        <v>11930</v>
      </c>
      <c r="C17" s="12">
        <v>3</v>
      </c>
      <c r="D17" s="12" t="s">
        <v>83</v>
      </c>
      <c r="E17" s="12">
        <v>49710</v>
      </c>
      <c r="F17" s="12">
        <v>0.9</v>
      </c>
      <c r="G17" s="12" t="s">
        <v>83</v>
      </c>
      <c r="H17" s="12" t="s">
        <v>83</v>
      </c>
      <c r="I17" s="12" t="s">
        <v>83</v>
      </c>
      <c r="J17" s="12" t="s">
        <v>83</v>
      </c>
      <c r="K17" s="12" t="s">
        <v>83</v>
      </c>
      <c r="L17" s="12">
        <v>35020</v>
      </c>
      <c r="M17" s="12">
        <v>40950</v>
      </c>
      <c r="N17" s="12">
        <v>54630</v>
      </c>
      <c r="O17" s="4">
        <v>54170</v>
      </c>
      <c r="P17" s="4">
        <v>73340</v>
      </c>
      <c r="Q17" s="55">
        <f>PV('EMT &amp; Paramedics'!$T$44/12,'EMT &amp; Paramedics'!$T$41*12,-((N17/12)*'EMT &amp; Paramedics'!$T$42))</f>
        <v>206106.0068205682</v>
      </c>
      <c r="R17" s="40">
        <f t="shared" si="0"/>
        <v>295560</v>
      </c>
      <c r="S17" s="10">
        <v>328400</v>
      </c>
      <c r="T17" s="32">
        <f t="shared" si="1"/>
        <v>1.4340193406265382</v>
      </c>
      <c r="Y17" s="38"/>
    </row>
    <row r="18" spans="1:39" s="15" customFormat="1">
      <c r="A18" s="256" t="s">
        <v>20</v>
      </c>
      <c r="B18" s="13">
        <v>2540</v>
      </c>
      <c r="C18" s="12">
        <v>12.7</v>
      </c>
      <c r="D18" s="12" t="s">
        <v>83</v>
      </c>
      <c r="E18" s="12">
        <v>42530</v>
      </c>
      <c r="F18" s="12">
        <v>5.6</v>
      </c>
      <c r="G18" s="12" t="s">
        <v>83</v>
      </c>
      <c r="H18" s="12" t="s">
        <v>83</v>
      </c>
      <c r="I18" s="12" t="s">
        <v>83</v>
      </c>
      <c r="J18" s="12" t="s">
        <v>83</v>
      </c>
      <c r="K18" s="12" t="s">
        <v>83</v>
      </c>
      <c r="L18" s="12">
        <v>26260</v>
      </c>
      <c r="M18" s="12">
        <v>30140</v>
      </c>
      <c r="N18" s="12">
        <v>47190</v>
      </c>
      <c r="O18" s="4">
        <v>45040</v>
      </c>
      <c r="P18" s="4">
        <v>51470</v>
      </c>
      <c r="Q18" s="55">
        <f>PV('EMT &amp; Paramedics'!$T$44/12,'EMT &amp; Paramedics'!$T$41*12,-((N18/12)*'EMT &amp; Paramedics'!$T$42))</f>
        <v>178036.65498558691</v>
      </c>
      <c r="R18" s="40">
        <f t="shared" si="0"/>
        <v>521100</v>
      </c>
      <c r="S18" s="10">
        <v>579000</v>
      </c>
      <c r="T18" s="32">
        <f t="shared" si="1"/>
        <v>2.9269253572652554</v>
      </c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</row>
    <row r="19" spans="1:39" s="7" customFormat="1" ht="16.5" customHeight="1">
      <c r="A19" s="212" t="s">
        <v>25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2"/>
      <c r="P19" s="212"/>
      <c r="Q19" s="212"/>
      <c r="R19" s="212"/>
      <c r="S19" s="212"/>
      <c r="Y19" s="54"/>
    </row>
    <row r="20" spans="1:39" s="7" customFormat="1" ht="27.75" customHeight="1">
      <c r="A20" s="211" t="s">
        <v>17</v>
      </c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Y20" s="54"/>
    </row>
    <row r="21" spans="1:39" s="7" customFormat="1" ht="24" customHeight="1">
      <c r="A21" s="211" t="s">
        <v>18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Y21" s="54"/>
    </row>
    <row r="22" spans="1:39">
      <c r="A22" s="211" t="s">
        <v>97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1"/>
    </row>
    <row r="23" spans="1:39" ht="12.75" customHeight="1">
      <c r="A23" s="214" t="s">
        <v>170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</row>
    <row r="24" spans="1:39">
      <c r="A24" s="212" t="s">
        <v>94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</row>
    <row r="25" spans="1:39">
      <c r="A25" s="211" t="s">
        <v>19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</row>
    <row r="26" spans="1:39">
      <c r="A26" s="213" t="s">
        <v>172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</row>
    <row r="27" spans="1:39">
      <c r="A27" s="277" t="s">
        <v>180</v>
      </c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</row>
    <row r="28" spans="1:39" ht="26.4">
      <c r="A28" s="21" t="s">
        <v>148</v>
      </c>
      <c r="B28" s="22" t="s">
        <v>149</v>
      </c>
    </row>
    <row r="29" spans="1:39">
      <c r="A29" s="23"/>
      <c r="B29" s="24" t="s">
        <v>150</v>
      </c>
    </row>
    <row r="30" spans="1:39">
      <c r="A30" s="25"/>
      <c r="B30" s="24" t="s">
        <v>151</v>
      </c>
    </row>
    <row r="31" spans="1:39">
      <c r="A31" s="26"/>
      <c r="B31" s="24" t="s">
        <v>152</v>
      </c>
    </row>
    <row r="32" spans="1:39">
      <c r="A32" s="27"/>
      <c r="B32" s="28" t="s">
        <v>153</v>
      </c>
    </row>
    <row r="33" spans="1:2">
      <c r="A33" s="29"/>
      <c r="B33" s="24" t="s">
        <v>154</v>
      </c>
    </row>
    <row r="34" spans="1:2">
      <c r="A34" s="30"/>
      <c r="B34" s="28" t="s">
        <v>155</v>
      </c>
    </row>
  </sheetData>
  <sortState ref="A5:T18">
    <sortCondition ref="T5:T18"/>
  </sortState>
  <mergeCells count="12">
    <mergeCell ref="U18:AM18"/>
    <mergeCell ref="A24:S24"/>
    <mergeCell ref="A3:P3"/>
    <mergeCell ref="A23:T23"/>
    <mergeCell ref="A2:R2"/>
    <mergeCell ref="A25:S25"/>
    <mergeCell ref="A27:S27"/>
    <mergeCell ref="A26:S26"/>
    <mergeCell ref="A19:S19"/>
    <mergeCell ref="A20:S20"/>
    <mergeCell ref="A21:S21"/>
    <mergeCell ref="A22:S22"/>
  </mergeCells>
  <phoneticPr fontId="0" type="noConversion"/>
  <conditionalFormatting sqref="T5:T18">
    <cfRule type="cellIs" dxfId="71" priority="1" stopIfTrue="1" operator="greaterThan">
      <formula>6</formula>
    </cfRule>
    <cfRule type="cellIs" dxfId="70" priority="2" stopIfTrue="1" operator="between">
      <formula>4</formula>
      <formula>6</formula>
    </cfRule>
    <cfRule type="cellIs" dxfId="69" priority="3" stopIfTrue="1" operator="between">
      <formula>3</formula>
      <formula>4</formula>
    </cfRule>
    <cfRule type="cellIs" dxfId="68" priority="4" stopIfTrue="1" operator="between">
      <formula>2</formula>
      <formula>3</formula>
    </cfRule>
    <cfRule type="cellIs" dxfId="67" priority="5" stopIfTrue="1" operator="between">
      <formula>1</formula>
      <formula>2</formula>
    </cfRule>
    <cfRule type="cellIs" dxfId="66" priority="6" stopIfTrue="1" operator="between">
      <formula>0</formula>
      <formula>1</formula>
    </cfRule>
  </conditionalFormatting>
  <pageMargins left="0.75" right="0.75" top="1" bottom="1" header="0.5" footer="0.5"/>
  <pageSetup scale="85" orientation="landscape" horizontalDpi="4294967293" r:id="rId1"/>
  <headerFooter alignWithMargins="0">
    <oddHeader>&amp;CSingle Family Affordability by Occupation (Job) for Selected Cities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EMT &amp; Paramedics</vt:lpstr>
      <vt:lpstr>Police &amp; Sherriffs</vt:lpstr>
      <vt:lpstr>Fire Fighters</vt:lpstr>
      <vt:lpstr>General &amp; Ops Managers</vt:lpstr>
      <vt:lpstr>Physical Therapists</vt:lpstr>
      <vt:lpstr>Carpenters</vt:lpstr>
      <vt:lpstr>Clergy</vt:lpstr>
      <vt:lpstr>Dental Hygienists</vt:lpstr>
      <vt:lpstr>Elem Teachers</vt:lpstr>
      <vt:lpstr>Registered RN</vt:lpstr>
      <vt:lpstr>Social Workers</vt:lpstr>
      <vt:lpstr>Civil Engineers</vt:lpstr>
      <vt:lpstr>Urban Planners</vt:lpstr>
      <vt:lpstr>Postal Service &amp; Carriers</vt:lpstr>
      <vt:lpstr>Chefs &amp; Head Cooks</vt:lpstr>
      <vt:lpstr>Bank Teller</vt:lpstr>
      <vt:lpstr>Hotel Desk Clerk</vt:lpstr>
      <vt:lpstr>Licensed Nurse</vt:lpstr>
      <vt:lpstr>Retail Salesperson</vt:lpstr>
      <vt:lpstr>Honolulu Recap</vt:lpstr>
      <vt:lpstr>'EMT &amp; Paramedics'!Print_Area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OES search tool</dc:title>
  <dc:creator>Charles P Wathen</dc:creator>
  <cp:lastModifiedBy>Charles P Wathen</cp:lastModifiedBy>
  <cp:lastPrinted>2009-09-23T20:35:26Z</cp:lastPrinted>
  <dcterms:created xsi:type="dcterms:W3CDTF">2008-01-29T23:47:59Z</dcterms:created>
  <dcterms:modified xsi:type="dcterms:W3CDTF">2009-10-18T21:24:59Z</dcterms:modified>
</cp:coreProperties>
</file>